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3\65023100_Karlovy Vary TO - oprava objektů v areálu TO\ZADÁNÍ\ZADÁVACÍ DOKUMENTACE\"/>
    </mc:Choice>
  </mc:AlternateContent>
  <xr:revisionPtr revIDLastSave="0" documentId="8_{E2664A7B-0078-4FBF-8931-391CF4D281BD}" xr6:coauthVersionLast="36" xr6:coauthVersionMax="36" xr10:uidLastSave="{00000000-0000-0000-0000-000000000000}"/>
  <bookViews>
    <workbookView xWindow="0" yWindow="0" windowWidth="28800" windowHeight="11760" xr2:uid="{00000000-000D-0000-FFFF-FFFF00000000}"/>
  </bookViews>
  <sheets>
    <sheet name="Rekapitulace stavby" sheetId="1" r:id="rId1"/>
    <sheet name="D.1.1 - Architektonicko s..." sheetId="2" r:id="rId2"/>
    <sheet name="D.1.4a - ZTI" sheetId="3" r:id="rId3"/>
    <sheet name="D.1.4.b - Elektroinstalace" sheetId="4" r:id="rId4"/>
    <sheet name="D.1.4.c - Slaboproud" sheetId="5" r:id="rId5"/>
    <sheet name="D.1.5 - Práce mimo PD" sheetId="6" r:id="rId6"/>
    <sheet name="VON - Vedlejší a ostatní ..." sheetId="7" r:id="rId7"/>
    <sheet name="Pokyny pro vyplnění" sheetId="8" r:id="rId8"/>
  </sheets>
  <definedNames>
    <definedName name="_xlnm._FilterDatabase" localSheetId="1" hidden="1">'D.1.1 - Architektonicko s...'!$C$105:$K$1687</definedName>
    <definedName name="_xlnm._FilterDatabase" localSheetId="3" hidden="1">'D.1.4.b - Elektroinstalace'!$C$85:$K$294</definedName>
    <definedName name="_xlnm._FilterDatabase" localSheetId="4" hidden="1">'D.1.4.c - Slaboproud'!$C$80:$K$127</definedName>
    <definedName name="_xlnm._FilterDatabase" localSheetId="2" hidden="1">'D.1.4a - ZTI'!$C$85:$K$224</definedName>
    <definedName name="_xlnm._FilterDatabase" localSheetId="5" hidden="1">'D.1.5 - Práce mimo PD'!$C$96:$K$513</definedName>
    <definedName name="_xlnm._FilterDatabase" localSheetId="6" hidden="1">'VON - Vedlejší a ostatní ...'!$C$84:$K$127</definedName>
    <definedName name="_xlnm.Print_Titles" localSheetId="1">'D.1.1 - Architektonicko s...'!$105:$105</definedName>
    <definedName name="_xlnm.Print_Titles" localSheetId="3">'D.1.4.b - Elektroinstalace'!$85:$85</definedName>
    <definedName name="_xlnm.Print_Titles" localSheetId="4">'D.1.4.c - Slaboproud'!$80:$80</definedName>
    <definedName name="_xlnm.Print_Titles" localSheetId="2">'D.1.4a - ZTI'!$85:$85</definedName>
    <definedName name="_xlnm.Print_Titles" localSheetId="5">'D.1.5 - Práce mimo PD'!$96:$96</definedName>
    <definedName name="_xlnm.Print_Titles" localSheetId="0">'Rekapitulace stavby'!$52:$52</definedName>
    <definedName name="_xlnm.Print_Titles" localSheetId="6">'VON - Vedlejší a ostatní ...'!$84:$84</definedName>
    <definedName name="_xlnm.Print_Area" localSheetId="1">'D.1.1 - Architektonicko s...'!$C$4:$J$39,'D.1.1 - Architektonicko s...'!$C$45:$J$87,'D.1.1 - Architektonicko s...'!$C$93:$K$1687</definedName>
    <definedName name="_xlnm.Print_Area" localSheetId="3">'D.1.4.b - Elektroinstalace'!$C$4:$J$39,'D.1.4.b - Elektroinstalace'!$C$45:$J$67,'D.1.4.b - Elektroinstalace'!$C$73:$K$294</definedName>
    <definedName name="_xlnm.Print_Area" localSheetId="4">'D.1.4.c - Slaboproud'!$C$4:$J$39,'D.1.4.c - Slaboproud'!$C$45:$J$62,'D.1.4.c - Slaboproud'!$C$68:$K$127</definedName>
    <definedName name="_xlnm.Print_Area" localSheetId="2">'D.1.4a - ZTI'!$C$4:$J$39,'D.1.4a - ZTI'!$C$45:$J$67,'D.1.4a - ZTI'!$C$73:$K$224</definedName>
    <definedName name="_xlnm.Print_Area" localSheetId="5">'D.1.5 - Práce mimo PD'!$C$4:$J$39,'D.1.5 - Práce mimo PD'!$C$45:$J$78,'D.1.5 - Práce mimo PD'!$C$84:$K$513</definedName>
    <definedName name="_xlnm.Print_Area" localSheetId="7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  <definedName name="_xlnm.Print_Area" localSheetId="6">'VON - Vedlejší a ostatní ...'!$C$4:$J$39,'VON - Vedlejší a ostatní ...'!$C$45:$J$66,'VON - Vedlejší a ostatní ...'!$C$72:$K$127</definedName>
  </definedNames>
  <calcPr calcId="191029"/>
</workbook>
</file>

<file path=xl/calcChain.xml><?xml version="1.0" encoding="utf-8"?>
<calcChain xmlns="http://schemas.openxmlformats.org/spreadsheetml/2006/main">
  <c r="J37" i="7" l="1"/>
  <c r="J36" i="7"/>
  <c r="AY60" i="1" s="1"/>
  <c r="J35" i="7"/>
  <c r="AX60" i="1" s="1"/>
  <c r="BI125" i="7"/>
  <c r="BH125" i="7"/>
  <c r="BG125" i="7"/>
  <c r="BF125" i="7"/>
  <c r="T125" i="7"/>
  <c r="R125" i="7"/>
  <c r="P125" i="7"/>
  <c r="BI121" i="7"/>
  <c r="BH121" i="7"/>
  <c r="BG121" i="7"/>
  <c r="BF121" i="7"/>
  <c r="T121" i="7"/>
  <c r="R121" i="7"/>
  <c r="P121" i="7"/>
  <c r="BI117" i="7"/>
  <c r="BH117" i="7"/>
  <c r="BG117" i="7"/>
  <c r="BF117" i="7"/>
  <c r="T117" i="7"/>
  <c r="T116" i="7"/>
  <c r="R117" i="7"/>
  <c r="R116" i="7" s="1"/>
  <c r="P117" i="7"/>
  <c r="P116" i="7" s="1"/>
  <c r="BI113" i="7"/>
  <c r="BH113" i="7"/>
  <c r="BG113" i="7"/>
  <c r="BF113" i="7"/>
  <c r="T113" i="7"/>
  <c r="R113" i="7"/>
  <c r="P113" i="7"/>
  <c r="BI109" i="7"/>
  <c r="BH109" i="7"/>
  <c r="BG109" i="7"/>
  <c r="BF109" i="7"/>
  <c r="T109" i="7"/>
  <c r="R109" i="7"/>
  <c r="P109" i="7"/>
  <c r="BI106" i="7"/>
  <c r="BH106" i="7"/>
  <c r="BG106" i="7"/>
  <c r="BF106" i="7"/>
  <c r="T106" i="7"/>
  <c r="R106" i="7"/>
  <c r="P106" i="7"/>
  <c r="BI101" i="7"/>
  <c r="BH101" i="7"/>
  <c r="BG101" i="7"/>
  <c r="BF101" i="7"/>
  <c r="T101" i="7"/>
  <c r="T100" i="7"/>
  <c r="R101" i="7"/>
  <c r="R100" i="7" s="1"/>
  <c r="P101" i="7"/>
  <c r="P100" i="7"/>
  <c r="BI97" i="7"/>
  <c r="BH97" i="7"/>
  <c r="BG97" i="7"/>
  <c r="BF97" i="7"/>
  <c r="T97" i="7"/>
  <c r="R97" i="7"/>
  <c r="P97" i="7"/>
  <c r="BI94" i="7"/>
  <c r="BH94" i="7"/>
  <c r="BG94" i="7"/>
  <c r="BF94" i="7"/>
  <c r="T94" i="7"/>
  <c r="R94" i="7"/>
  <c r="P94" i="7"/>
  <c r="BI91" i="7"/>
  <c r="BH91" i="7"/>
  <c r="BG91" i="7"/>
  <c r="BF91" i="7"/>
  <c r="T91" i="7"/>
  <c r="R91" i="7"/>
  <c r="P91" i="7"/>
  <c r="BI88" i="7"/>
  <c r="BH88" i="7"/>
  <c r="BG88" i="7"/>
  <c r="BF88" i="7"/>
  <c r="T88" i="7"/>
  <c r="R88" i="7"/>
  <c r="P88" i="7"/>
  <c r="J81" i="7"/>
  <c r="F81" i="7"/>
  <c r="F79" i="7"/>
  <c r="E77" i="7"/>
  <c r="J54" i="7"/>
  <c r="F54" i="7"/>
  <c r="F52" i="7"/>
  <c r="E50" i="7"/>
  <c r="J24" i="7"/>
  <c r="E24" i="7"/>
  <c r="J55" i="7" s="1"/>
  <c r="J23" i="7"/>
  <c r="J18" i="7"/>
  <c r="E18" i="7"/>
  <c r="F55" i="7"/>
  <c r="J17" i="7"/>
  <c r="J12" i="7"/>
  <c r="J79" i="7" s="1"/>
  <c r="E7" i="7"/>
  <c r="E75" i="7"/>
  <c r="J37" i="6"/>
  <c r="J36" i="6"/>
  <c r="AY59" i="1"/>
  <c r="J35" i="6"/>
  <c r="AX59" i="1"/>
  <c r="BI511" i="6"/>
  <c r="BH511" i="6"/>
  <c r="BG511" i="6"/>
  <c r="BF511" i="6"/>
  <c r="T511" i="6"/>
  <c r="R511" i="6"/>
  <c r="P511" i="6"/>
  <c r="BI508" i="6"/>
  <c r="BH508" i="6"/>
  <c r="BG508" i="6"/>
  <c r="BF508" i="6"/>
  <c r="T508" i="6"/>
  <c r="R508" i="6"/>
  <c r="P508" i="6"/>
  <c r="BI502" i="6"/>
  <c r="BH502" i="6"/>
  <c r="BG502" i="6"/>
  <c r="BF502" i="6"/>
  <c r="T502" i="6"/>
  <c r="R502" i="6"/>
  <c r="P502" i="6"/>
  <c r="BI498" i="6"/>
  <c r="BH498" i="6"/>
  <c r="BG498" i="6"/>
  <c r="BF498" i="6"/>
  <c r="T498" i="6"/>
  <c r="R498" i="6"/>
  <c r="P498" i="6"/>
  <c r="BI487" i="6"/>
  <c r="BH487" i="6"/>
  <c r="BG487" i="6"/>
  <c r="BF487" i="6"/>
  <c r="T487" i="6"/>
  <c r="R487" i="6"/>
  <c r="P487" i="6"/>
  <c r="BI484" i="6"/>
  <c r="BH484" i="6"/>
  <c r="BG484" i="6"/>
  <c r="BF484" i="6"/>
  <c r="T484" i="6"/>
  <c r="R484" i="6"/>
  <c r="P484" i="6"/>
  <c r="BI481" i="6"/>
  <c r="BH481" i="6"/>
  <c r="BG481" i="6"/>
  <c r="BF481" i="6"/>
  <c r="T481" i="6"/>
  <c r="R481" i="6"/>
  <c r="P481" i="6"/>
  <c r="BI476" i="6"/>
  <c r="BH476" i="6"/>
  <c r="BG476" i="6"/>
  <c r="BF476" i="6"/>
  <c r="T476" i="6"/>
  <c r="R476" i="6"/>
  <c r="P476" i="6"/>
  <c r="BI472" i="6"/>
  <c r="BH472" i="6"/>
  <c r="BG472" i="6"/>
  <c r="BF472" i="6"/>
  <c r="T472" i="6"/>
  <c r="R472" i="6"/>
  <c r="P472" i="6"/>
  <c r="BI469" i="6"/>
  <c r="BH469" i="6"/>
  <c r="BG469" i="6"/>
  <c r="BF469" i="6"/>
  <c r="T469" i="6"/>
  <c r="R469" i="6"/>
  <c r="P469" i="6"/>
  <c r="BI462" i="6"/>
  <c r="BH462" i="6"/>
  <c r="BG462" i="6"/>
  <c r="BF462" i="6"/>
  <c r="T462" i="6"/>
  <c r="R462" i="6"/>
  <c r="P462" i="6"/>
  <c r="BI458" i="6"/>
  <c r="BH458" i="6"/>
  <c r="BG458" i="6"/>
  <c r="BF458" i="6"/>
  <c r="T458" i="6"/>
  <c r="R458" i="6"/>
  <c r="P458" i="6"/>
  <c r="BI456" i="6"/>
  <c r="BH456" i="6"/>
  <c r="BG456" i="6"/>
  <c r="BF456" i="6"/>
  <c r="T456" i="6"/>
  <c r="R456" i="6"/>
  <c r="P456" i="6"/>
  <c r="BI452" i="6"/>
  <c r="BH452" i="6"/>
  <c r="BG452" i="6"/>
  <c r="BF452" i="6"/>
  <c r="T452" i="6"/>
  <c r="R452" i="6"/>
  <c r="P452" i="6"/>
  <c r="BI448" i="6"/>
  <c r="BH448" i="6"/>
  <c r="BG448" i="6"/>
  <c r="BF448" i="6"/>
  <c r="T448" i="6"/>
  <c r="R448" i="6"/>
  <c r="P448" i="6"/>
  <c r="BI444" i="6"/>
  <c r="BH444" i="6"/>
  <c r="BG444" i="6"/>
  <c r="BF444" i="6"/>
  <c r="T444" i="6"/>
  <c r="R444" i="6"/>
  <c r="P444" i="6"/>
  <c r="BI440" i="6"/>
  <c r="BH440" i="6"/>
  <c r="BG440" i="6"/>
  <c r="BF440" i="6"/>
  <c r="T440" i="6"/>
  <c r="R440" i="6"/>
  <c r="P440" i="6"/>
  <c r="BI436" i="6"/>
  <c r="BH436" i="6"/>
  <c r="BG436" i="6"/>
  <c r="BF436" i="6"/>
  <c r="T436" i="6"/>
  <c r="R436" i="6"/>
  <c r="P436" i="6"/>
  <c r="BI433" i="6"/>
  <c r="BH433" i="6"/>
  <c r="BG433" i="6"/>
  <c r="BF433" i="6"/>
  <c r="T433" i="6"/>
  <c r="R433" i="6"/>
  <c r="P433" i="6"/>
  <c r="BI429" i="6"/>
  <c r="BH429" i="6"/>
  <c r="BG429" i="6"/>
  <c r="BF429" i="6"/>
  <c r="T429" i="6"/>
  <c r="R429" i="6"/>
  <c r="P429" i="6"/>
  <c r="BI425" i="6"/>
  <c r="BH425" i="6"/>
  <c r="BG425" i="6"/>
  <c r="BF425" i="6"/>
  <c r="T425" i="6"/>
  <c r="R425" i="6"/>
  <c r="P425" i="6"/>
  <c r="BI421" i="6"/>
  <c r="BH421" i="6"/>
  <c r="BG421" i="6"/>
  <c r="BF421" i="6"/>
  <c r="T421" i="6"/>
  <c r="R421" i="6"/>
  <c r="P421" i="6"/>
  <c r="BI417" i="6"/>
  <c r="BH417" i="6"/>
  <c r="BG417" i="6"/>
  <c r="BF417" i="6"/>
  <c r="T417" i="6"/>
  <c r="R417" i="6"/>
  <c r="P417" i="6"/>
  <c r="BI413" i="6"/>
  <c r="BH413" i="6"/>
  <c r="BG413" i="6"/>
  <c r="BF413" i="6"/>
  <c r="T413" i="6"/>
  <c r="R413" i="6"/>
  <c r="P413" i="6"/>
  <c r="BI409" i="6"/>
  <c r="BH409" i="6"/>
  <c r="BG409" i="6"/>
  <c r="BF409" i="6"/>
  <c r="T409" i="6"/>
  <c r="R409" i="6"/>
  <c r="P409" i="6"/>
  <c r="BI404" i="6"/>
  <c r="BH404" i="6"/>
  <c r="BG404" i="6"/>
  <c r="BF404" i="6"/>
  <c r="T404" i="6"/>
  <c r="R404" i="6"/>
  <c r="P404" i="6"/>
  <c r="BI400" i="6"/>
  <c r="BH400" i="6"/>
  <c r="BG400" i="6"/>
  <c r="BF400" i="6"/>
  <c r="T400" i="6"/>
  <c r="R400" i="6"/>
  <c r="P400" i="6"/>
  <c r="BI396" i="6"/>
  <c r="BH396" i="6"/>
  <c r="BG396" i="6"/>
  <c r="BF396" i="6"/>
  <c r="T396" i="6"/>
  <c r="R396" i="6"/>
  <c r="P396" i="6"/>
  <c r="BI392" i="6"/>
  <c r="BH392" i="6"/>
  <c r="BG392" i="6"/>
  <c r="BF392" i="6"/>
  <c r="T392" i="6"/>
  <c r="R392" i="6"/>
  <c r="P392" i="6"/>
  <c r="BI388" i="6"/>
  <c r="BH388" i="6"/>
  <c r="BG388" i="6"/>
  <c r="BF388" i="6"/>
  <c r="T388" i="6"/>
  <c r="R388" i="6"/>
  <c r="P388" i="6"/>
  <c r="BI385" i="6"/>
  <c r="BH385" i="6"/>
  <c r="BG385" i="6"/>
  <c r="BF385" i="6"/>
  <c r="T385" i="6"/>
  <c r="R385" i="6"/>
  <c r="P385" i="6"/>
  <c r="BI381" i="6"/>
  <c r="BH381" i="6"/>
  <c r="BG381" i="6"/>
  <c r="BF381" i="6"/>
  <c r="T381" i="6"/>
  <c r="R381" i="6"/>
  <c r="P381" i="6"/>
  <c r="BI377" i="6"/>
  <c r="BH377" i="6"/>
  <c r="BG377" i="6"/>
  <c r="BF377" i="6"/>
  <c r="T377" i="6"/>
  <c r="R377" i="6"/>
  <c r="P377" i="6"/>
  <c r="BI373" i="6"/>
  <c r="BH373" i="6"/>
  <c r="BG373" i="6"/>
  <c r="BF373" i="6"/>
  <c r="T373" i="6"/>
  <c r="R373" i="6"/>
  <c r="P373" i="6"/>
  <c r="BI369" i="6"/>
  <c r="BH369" i="6"/>
  <c r="BG369" i="6"/>
  <c r="BF369" i="6"/>
  <c r="T369" i="6"/>
  <c r="R369" i="6"/>
  <c r="P369" i="6"/>
  <c r="BI365" i="6"/>
  <c r="BH365" i="6"/>
  <c r="BG365" i="6"/>
  <c r="BF365" i="6"/>
  <c r="T365" i="6"/>
  <c r="R365" i="6"/>
  <c r="P365" i="6"/>
  <c r="BI361" i="6"/>
  <c r="BH361" i="6"/>
  <c r="BG361" i="6"/>
  <c r="BF361" i="6"/>
  <c r="T361" i="6"/>
  <c r="R361" i="6"/>
  <c r="P361" i="6"/>
  <c r="BI357" i="6"/>
  <c r="BH357" i="6"/>
  <c r="BG357" i="6"/>
  <c r="BF357" i="6"/>
  <c r="T357" i="6"/>
  <c r="R357" i="6"/>
  <c r="P357" i="6"/>
  <c r="BI353" i="6"/>
  <c r="BH353" i="6"/>
  <c r="BG353" i="6"/>
  <c r="BF353" i="6"/>
  <c r="T353" i="6"/>
  <c r="R353" i="6"/>
  <c r="P353" i="6"/>
  <c r="BI349" i="6"/>
  <c r="BH349" i="6"/>
  <c r="BG349" i="6"/>
  <c r="BF349" i="6"/>
  <c r="T349" i="6"/>
  <c r="R349" i="6"/>
  <c r="P349" i="6"/>
  <c r="BI345" i="6"/>
  <c r="BH345" i="6"/>
  <c r="BG345" i="6"/>
  <c r="BF345" i="6"/>
  <c r="T345" i="6"/>
  <c r="R345" i="6"/>
  <c r="P345" i="6"/>
  <c r="BI341" i="6"/>
  <c r="BH341" i="6"/>
  <c r="BG341" i="6"/>
  <c r="BF341" i="6"/>
  <c r="T341" i="6"/>
  <c r="R341" i="6"/>
  <c r="P341" i="6"/>
  <c r="BI337" i="6"/>
  <c r="BH337" i="6"/>
  <c r="BG337" i="6"/>
  <c r="BF337" i="6"/>
  <c r="T337" i="6"/>
  <c r="R337" i="6"/>
  <c r="P337" i="6"/>
  <c r="BI333" i="6"/>
  <c r="BH333" i="6"/>
  <c r="BG333" i="6"/>
  <c r="BF333" i="6"/>
  <c r="T333" i="6"/>
  <c r="R333" i="6"/>
  <c r="P333" i="6"/>
  <c r="BI325" i="6"/>
  <c r="BH325" i="6"/>
  <c r="BG325" i="6"/>
  <c r="BF325" i="6"/>
  <c r="T325" i="6"/>
  <c r="R325" i="6"/>
  <c r="P325" i="6"/>
  <c r="BI320" i="6"/>
  <c r="BH320" i="6"/>
  <c r="BG320" i="6"/>
  <c r="BF320" i="6"/>
  <c r="T320" i="6"/>
  <c r="T319" i="6" s="1"/>
  <c r="R320" i="6"/>
  <c r="R319" i="6"/>
  <c r="P320" i="6"/>
  <c r="P319" i="6" s="1"/>
  <c r="BI316" i="6"/>
  <c r="BH316" i="6"/>
  <c r="BG316" i="6"/>
  <c r="BF316" i="6"/>
  <c r="T316" i="6"/>
  <c r="R316" i="6"/>
  <c r="P316" i="6"/>
  <c r="BI311" i="6"/>
  <c r="BH311" i="6"/>
  <c r="BG311" i="6"/>
  <c r="BF311" i="6"/>
  <c r="T311" i="6"/>
  <c r="R311" i="6"/>
  <c r="P311" i="6"/>
  <c r="BI308" i="6"/>
  <c r="BH308" i="6"/>
  <c r="BG308" i="6"/>
  <c r="BF308" i="6"/>
  <c r="T308" i="6"/>
  <c r="R308" i="6"/>
  <c r="P308" i="6"/>
  <c r="BI305" i="6"/>
  <c r="BH305" i="6"/>
  <c r="BG305" i="6"/>
  <c r="BF305" i="6"/>
  <c r="T305" i="6"/>
  <c r="R305" i="6"/>
  <c r="P305" i="6"/>
  <c r="BI299" i="6"/>
  <c r="BH299" i="6"/>
  <c r="BG299" i="6"/>
  <c r="BF299" i="6"/>
  <c r="T299" i="6"/>
  <c r="R299" i="6"/>
  <c r="P299" i="6"/>
  <c r="BI289" i="6"/>
  <c r="BH289" i="6"/>
  <c r="BG289" i="6"/>
  <c r="BF289" i="6"/>
  <c r="T289" i="6"/>
  <c r="R289" i="6"/>
  <c r="P289" i="6"/>
  <c r="BI284" i="6"/>
  <c r="BH284" i="6"/>
  <c r="BG284" i="6"/>
  <c r="BF284" i="6"/>
  <c r="T284" i="6"/>
  <c r="R284" i="6"/>
  <c r="P284" i="6"/>
  <c r="BI279" i="6"/>
  <c r="BH279" i="6"/>
  <c r="BG279" i="6"/>
  <c r="BF279" i="6"/>
  <c r="T279" i="6"/>
  <c r="R279" i="6"/>
  <c r="P279" i="6"/>
  <c r="BI274" i="6"/>
  <c r="BH274" i="6"/>
  <c r="BG274" i="6"/>
  <c r="BF274" i="6"/>
  <c r="T274" i="6"/>
  <c r="R274" i="6"/>
  <c r="P274" i="6"/>
  <c r="BI270" i="6"/>
  <c r="BH270" i="6"/>
  <c r="BG270" i="6"/>
  <c r="BF270" i="6"/>
  <c r="T270" i="6"/>
  <c r="R270" i="6"/>
  <c r="P270" i="6"/>
  <c r="BI258" i="6"/>
  <c r="BH258" i="6"/>
  <c r="BG258" i="6"/>
  <c r="BF258" i="6"/>
  <c r="T258" i="6"/>
  <c r="R258" i="6"/>
  <c r="P258" i="6"/>
  <c r="BI247" i="6"/>
  <c r="BH247" i="6"/>
  <c r="BG247" i="6"/>
  <c r="BF247" i="6"/>
  <c r="T247" i="6"/>
  <c r="R247" i="6"/>
  <c r="P247" i="6"/>
  <c r="BI237" i="6"/>
  <c r="BH237" i="6"/>
  <c r="BG237" i="6"/>
  <c r="BF237" i="6"/>
  <c r="T237" i="6"/>
  <c r="R237" i="6"/>
  <c r="P237" i="6"/>
  <c r="BI226" i="6"/>
  <c r="BH226" i="6"/>
  <c r="BG226" i="6"/>
  <c r="BF226" i="6"/>
  <c r="T226" i="6"/>
  <c r="R226" i="6"/>
  <c r="P226" i="6"/>
  <c r="BI215" i="6"/>
  <c r="BH215" i="6"/>
  <c r="BG215" i="6"/>
  <c r="BF215" i="6"/>
  <c r="T215" i="6"/>
  <c r="R215" i="6"/>
  <c r="P215" i="6"/>
  <c r="BI199" i="6"/>
  <c r="BH199" i="6"/>
  <c r="BG199" i="6"/>
  <c r="BF199" i="6"/>
  <c r="T199" i="6"/>
  <c r="R199" i="6"/>
  <c r="P199" i="6"/>
  <c r="BI183" i="6"/>
  <c r="BH183" i="6"/>
  <c r="BG183" i="6"/>
  <c r="BF183" i="6"/>
  <c r="T183" i="6"/>
  <c r="R183" i="6"/>
  <c r="P183" i="6"/>
  <c r="BI172" i="6"/>
  <c r="BH172" i="6"/>
  <c r="BG172" i="6"/>
  <c r="BF172" i="6"/>
  <c r="T172" i="6"/>
  <c r="R172" i="6"/>
  <c r="P172" i="6"/>
  <c r="BI163" i="6"/>
  <c r="BH163" i="6"/>
  <c r="BG163" i="6"/>
  <c r="BF163" i="6"/>
  <c r="T163" i="6"/>
  <c r="R163" i="6"/>
  <c r="P163" i="6"/>
  <c r="BI152" i="6"/>
  <c r="BH152" i="6"/>
  <c r="BG152" i="6"/>
  <c r="BF152" i="6"/>
  <c r="T152" i="6"/>
  <c r="R152" i="6"/>
  <c r="P152" i="6"/>
  <c r="BI143" i="6"/>
  <c r="BH143" i="6"/>
  <c r="BG143" i="6"/>
  <c r="BF143" i="6"/>
  <c r="T143" i="6"/>
  <c r="T142" i="6"/>
  <c r="R143" i="6"/>
  <c r="R142" i="6" s="1"/>
  <c r="P143" i="6"/>
  <c r="P142" i="6"/>
  <c r="BI131" i="6"/>
  <c r="BH131" i="6"/>
  <c r="BG131" i="6"/>
  <c r="BF131" i="6"/>
  <c r="T131" i="6"/>
  <c r="T130" i="6" s="1"/>
  <c r="R131" i="6"/>
  <c r="R130" i="6"/>
  <c r="P131" i="6"/>
  <c r="P130" i="6" s="1"/>
  <c r="BI126" i="6"/>
  <c r="BH126" i="6"/>
  <c r="BG126" i="6"/>
  <c r="BF126" i="6"/>
  <c r="T126" i="6"/>
  <c r="R126" i="6"/>
  <c r="P126" i="6"/>
  <c r="BI123" i="6"/>
  <c r="BH123" i="6"/>
  <c r="BG123" i="6"/>
  <c r="BF123" i="6"/>
  <c r="T123" i="6"/>
  <c r="R123" i="6"/>
  <c r="P123" i="6"/>
  <c r="BI119" i="6"/>
  <c r="BH119" i="6"/>
  <c r="BG119" i="6"/>
  <c r="BF119" i="6"/>
  <c r="T119" i="6"/>
  <c r="R119" i="6"/>
  <c r="P119" i="6"/>
  <c r="BI116" i="6"/>
  <c r="BH116" i="6"/>
  <c r="BG116" i="6"/>
  <c r="BF116" i="6"/>
  <c r="T116" i="6"/>
  <c r="R116" i="6"/>
  <c r="P116" i="6"/>
  <c r="BI111" i="6"/>
  <c r="BH111" i="6"/>
  <c r="BG111" i="6"/>
  <c r="BF111" i="6"/>
  <c r="T111" i="6"/>
  <c r="R111" i="6"/>
  <c r="P111" i="6"/>
  <c r="BI100" i="6"/>
  <c r="BH100" i="6"/>
  <c r="BG100" i="6"/>
  <c r="BF100" i="6"/>
  <c r="T100" i="6"/>
  <c r="R100" i="6"/>
  <c r="P100" i="6"/>
  <c r="J93" i="6"/>
  <c r="F93" i="6"/>
  <c r="F91" i="6"/>
  <c r="E89" i="6"/>
  <c r="J54" i="6"/>
  <c r="F54" i="6"/>
  <c r="F52" i="6"/>
  <c r="E50" i="6"/>
  <c r="J24" i="6"/>
  <c r="E24" i="6"/>
  <c r="J55" i="6" s="1"/>
  <c r="J23" i="6"/>
  <c r="J18" i="6"/>
  <c r="E18" i="6"/>
  <c r="F94" i="6"/>
  <c r="J17" i="6"/>
  <c r="J12" i="6"/>
  <c r="J52" i="6" s="1"/>
  <c r="E7" i="6"/>
  <c r="E87" i="6"/>
  <c r="J37" i="5"/>
  <c r="J36" i="5"/>
  <c r="AY58" i="1"/>
  <c r="J35" i="5"/>
  <c r="AX58" i="1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BI116" i="5"/>
  <c r="BH116" i="5"/>
  <c r="BG116" i="5"/>
  <c r="BF116" i="5"/>
  <c r="T116" i="5"/>
  <c r="R116" i="5"/>
  <c r="P116" i="5"/>
  <c r="BI114" i="5"/>
  <c r="BH114" i="5"/>
  <c r="BG114" i="5"/>
  <c r="BF114" i="5"/>
  <c r="T114" i="5"/>
  <c r="R114" i="5"/>
  <c r="P114" i="5"/>
  <c r="BI111" i="5"/>
  <c r="BH111" i="5"/>
  <c r="BG111" i="5"/>
  <c r="BF111" i="5"/>
  <c r="T111" i="5"/>
  <c r="R111" i="5"/>
  <c r="P111" i="5"/>
  <c r="BI109" i="5"/>
  <c r="BH109" i="5"/>
  <c r="BG109" i="5"/>
  <c r="BF109" i="5"/>
  <c r="T109" i="5"/>
  <c r="R109" i="5"/>
  <c r="P109" i="5"/>
  <c r="BI106" i="5"/>
  <c r="BH106" i="5"/>
  <c r="BG106" i="5"/>
  <c r="BF106" i="5"/>
  <c r="T106" i="5"/>
  <c r="R106" i="5"/>
  <c r="P106" i="5"/>
  <c r="BI104" i="5"/>
  <c r="BH104" i="5"/>
  <c r="BG104" i="5"/>
  <c r="BF104" i="5"/>
  <c r="T104" i="5"/>
  <c r="R104" i="5"/>
  <c r="P104" i="5"/>
  <c r="BI101" i="5"/>
  <c r="BH101" i="5"/>
  <c r="BG101" i="5"/>
  <c r="BF101" i="5"/>
  <c r="T101" i="5"/>
  <c r="R101" i="5"/>
  <c r="P101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BI90" i="5"/>
  <c r="BH90" i="5"/>
  <c r="BG90" i="5"/>
  <c r="BF90" i="5"/>
  <c r="T90" i="5"/>
  <c r="R90" i="5"/>
  <c r="P90" i="5"/>
  <c r="BI87" i="5"/>
  <c r="BH87" i="5"/>
  <c r="BG87" i="5"/>
  <c r="BF87" i="5"/>
  <c r="T87" i="5"/>
  <c r="R87" i="5"/>
  <c r="P87" i="5"/>
  <c r="BI84" i="5"/>
  <c r="BH84" i="5"/>
  <c r="BG84" i="5"/>
  <c r="BF84" i="5"/>
  <c r="T84" i="5"/>
  <c r="R84" i="5"/>
  <c r="P84" i="5"/>
  <c r="J77" i="5"/>
  <c r="F77" i="5"/>
  <c r="F75" i="5"/>
  <c r="E73" i="5"/>
  <c r="J54" i="5"/>
  <c r="F54" i="5"/>
  <c r="F52" i="5"/>
  <c r="E50" i="5"/>
  <c r="J24" i="5"/>
  <c r="E24" i="5"/>
  <c r="J78" i="5"/>
  <c r="J23" i="5"/>
  <c r="J18" i="5"/>
  <c r="E18" i="5"/>
  <c r="F78" i="5"/>
  <c r="J17" i="5"/>
  <c r="J12" i="5"/>
  <c r="J75" i="5" s="1"/>
  <c r="E7" i="5"/>
  <c r="E71" i="5" s="1"/>
  <c r="J37" i="4"/>
  <c r="J36" i="4"/>
  <c r="AY57" i="1"/>
  <c r="J35" i="4"/>
  <c r="AX57" i="1" s="1"/>
  <c r="BI292" i="4"/>
  <c r="BH292" i="4"/>
  <c r="BG292" i="4"/>
  <c r="BF292" i="4"/>
  <c r="T292" i="4"/>
  <c r="R292" i="4"/>
  <c r="P292" i="4"/>
  <c r="BI289" i="4"/>
  <c r="BH289" i="4"/>
  <c r="BG289" i="4"/>
  <c r="BF289" i="4"/>
  <c r="T289" i="4"/>
  <c r="R289" i="4"/>
  <c r="P289" i="4"/>
  <c r="BI287" i="4"/>
  <c r="BH287" i="4"/>
  <c r="BG287" i="4"/>
  <c r="BF287" i="4"/>
  <c r="T287" i="4"/>
  <c r="R287" i="4"/>
  <c r="P287" i="4"/>
  <c r="BI284" i="4"/>
  <c r="BH284" i="4"/>
  <c r="BG284" i="4"/>
  <c r="BF284" i="4"/>
  <c r="T284" i="4"/>
  <c r="R284" i="4"/>
  <c r="P284" i="4"/>
  <c r="BI281" i="4"/>
  <c r="BH281" i="4"/>
  <c r="BG281" i="4"/>
  <c r="BF281" i="4"/>
  <c r="T281" i="4"/>
  <c r="R281" i="4"/>
  <c r="P281" i="4"/>
  <c r="BI276" i="4"/>
  <c r="BH276" i="4"/>
  <c r="BG276" i="4"/>
  <c r="BF276" i="4"/>
  <c r="T276" i="4"/>
  <c r="R276" i="4"/>
  <c r="P276" i="4"/>
  <c r="BI274" i="4"/>
  <c r="BH274" i="4"/>
  <c r="BG274" i="4"/>
  <c r="BF274" i="4"/>
  <c r="T274" i="4"/>
  <c r="R274" i="4"/>
  <c r="P274" i="4"/>
  <c r="BI271" i="4"/>
  <c r="BH271" i="4"/>
  <c r="BG271" i="4"/>
  <c r="BF271" i="4"/>
  <c r="T271" i="4"/>
  <c r="R271" i="4"/>
  <c r="P271" i="4"/>
  <c r="BI269" i="4"/>
  <c r="BH269" i="4"/>
  <c r="BG269" i="4"/>
  <c r="BF269" i="4"/>
  <c r="T269" i="4"/>
  <c r="R269" i="4"/>
  <c r="P269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1" i="4"/>
  <c r="BH261" i="4"/>
  <c r="BG261" i="4"/>
  <c r="BF261" i="4"/>
  <c r="T261" i="4"/>
  <c r="R261" i="4"/>
  <c r="P261" i="4"/>
  <c r="BI259" i="4"/>
  <c r="BH259" i="4"/>
  <c r="BG259" i="4"/>
  <c r="BF259" i="4"/>
  <c r="T259" i="4"/>
  <c r="R259" i="4"/>
  <c r="P259" i="4"/>
  <c r="BI257" i="4"/>
  <c r="BH257" i="4"/>
  <c r="BG257" i="4"/>
  <c r="BF257" i="4"/>
  <c r="T257" i="4"/>
  <c r="R257" i="4"/>
  <c r="P257" i="4"/>
  <c r="BI254" i="4"/>
  <c r="BH254" i="4"/>
  <c r="BG254" i="4"/>
  <c r="BF254" i="4"/>
  <c r="T254" i="4"/>
  <c r="R254" i="4"/>
  <c r="P254" i="4"/>
  <c r="BI252" i="4"/>
  <c r="BH252" i="4"/>
  <c r="BG252" i="4"/>
  <c r="BF252" i="4"/>
  <c r="T252" i="4"/>
  <c r="R252" i="4"/>
  <c r="P252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R239" i="4"/>
  <c r="P239" i="4"/>
  <c r="BI237" i="4"/>
  <c r="BH237" i="4"/>
  <c r="BG237" i="4"/>
  <c r="BF237" i="4"/>
  <c r="T237" i="4"/>
  <c r="R237" i="4"/>
  <c r="P237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R119" i="4"/>
  <c r="P119" i="4"/>
  <c r="BI116" i="4"/>
  <c r="BH116" i="4"/>
  <c r="BG116" i="4"/>
  <c r="BF116" i="4"/>
  <c r="T116" i="4"/>
  <c r="R116" i="4"/>
  <c r="P116" i="4"/>
  <c r="BI111" i="4"/>
  <c r="BH111" i="4"/>
  <c r="BG111" i="4"/>
  <c r="BF111" i="4"/>
  <c r="T111" i="4"/>
  <c r="R111" i="4"/>
  <c r="R110" i="4" s="1"/>
  <c r="P111" i="4"/>
  <c r="P110" i="4"/>
  <c r="BI107" i="4"/>
  <c r="BH107" i="4"/>
  <c r="BG107" i="4"/>
  <c r="BF107" i="4"/>
  <c r="T107" i="4"/>
  <c r="R107" i="4"/>
  <c r="P107" i="4"/>
  <c r="BI104" i="4"/>
  <c r="BH104" i="4"/>
  <c r="BG104" i="4"/>
  <c r="BF104" i="4"/>
  <c r="T104" i="4"/>
  <c r="R104" i="4"/>
  <c r="P104" i="4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BI89" i="4"/>
  <c r="BH89" i="4"/>
  <c r="BG89" i="4"/>
  <c r="BF89" i="4"/>
  <c r="T89" i="4"/>
  <c r="R89" i="4"/>
  <c r="P89" i="4"/>
  <c r="J82" i="4"/>
  <c r="F82" i="4"/>
  <c r="F80" i="4"/>
  <c r="E78" i="4"/>
  <c r="J54" i="4"/>
  <c r="F54" i="4"/>
  <c r="F52" i="4"/>
  <c r="E50" i="4"/>
  <c r="J24" i="4"/>
  <c r="E24" i="4"/>
  <c r="J83" i="4" s="1"/>
  <c r="J23" i="4"/>
  <c r="J18" i="4"/>
  <c r="E18" i="4"/>
  <c r="F83" i="4"/>
  <c r="J17" i="4"/>
  <c r="J12" i="4"/>
  <c r="J80" i="4"/>
  <c r="E7" i="4"/>
  <c r="E76" i="4" s="1"/>
  <c r="J37" i="3"/>
  <c r="J36" i="3"/>
  <c r="AY56" i="1"/>
  <c r="J35" i="3"/>
  <c r="AX56" i="1" s="1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8" i="3"/>
  <c r="BH208" i="3"/>
  <c r="BG208" i="3"/>
  <c r="BF208" i="3"/>
  <c r="T208" i="3"/>
  <c r="T207" i="3" s="1"/>
  <c r="R208" i="3"/>
  <c r="R207" i="3"/>
  <c r="P208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3" i="3"/>
  <c r="BH163" i="3"/>
  <c r="BG163" i="3"/>
  <c r="BF163" i="3"/>
  <c r="T163" i="3"/>
  <c r="R163" i="3"/>
  <c r="P163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T127" i="3"/>
  <c r="R128" i="3"/>
  <c r="R127" i="3" s="1"/>
  <c r="P128" i="3"/>
  <c r="P127" i="3"/>
  <c r="BI123" i="3"/>
  <c r="BH123" i="3"/>
  <c r="BG123" i="3"/>
  <c r="BF123" i="3"/>
  <c r="T123" i="3"/>
  <c r="R123" i="3"/>
  <c r="P123" i="3"/>
  <c r="BI119" i="3"/>
  <c r="BH119" i="3"/>
  <c r="BG119" i="3"/>
  <c r="BF119" i="3"/>
  <c r="T119" i="3"/>
  <c r="R119" i="3"/>
  <c r="P119" i="3"/>
  <c r="BI115" i="3"/>
  <c r="BH115" i="3"/>
  <c r="BG115" i="3"/>
  <c r="BF115" i="3"/>
  <c r="T115" i="3"/>
  <c r="R115" i="3"/>
  <c r="P115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0" i="3"/>
  <c r="BH100" i="3"/>
  <c r="BG100" i="3"/>
  <c r="BF100" i="3"/>
  <c r="T100" i="3"/>
  <c r="R100" i="3"/>
  <c r="P100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88" i="3"/>
  <c r="BH88" i="3"/>
  <c r="BG88" i="3"/>
  <c r="BF88" i="3"/>
  <c r="T88" i="3"/>
  <c r="R88" i="3"/>
  <c r="P88" i="3"/>
  <c r="J82" i="3"/>
  <c r="F82" i="3"/>
  <c r="F80" i="3"/>
  <c r="E78" i="3"/>
  <c r="J54" i="3"/>
  <c r="F54" i="3"/>
  <c r="F52" i="3"/>
  <c r="E50" i="3"/>
  <c r="J24" i="3"/>
  <c r="E24" i="3"/>
  <c r="J83" i="3"/>
  <c r="J23" i="3"/>
  <c r="J18" i="3"/>
  <c r="E18" i="3"/>
  <c r="F55" i="3" s="1"/>
  <c r="J17" i="3"/>
  <c r="J12" i="3"/>
  <c r="J80" i="3"/>
  <c r="E7" i="3"/>
  <c r="E76" i="3" s="1"/>
  <c r="J37" i="2"/>
  <c r="J36" i="2"/>
  <c r="AY55" i="1" s="1"/>
  <c r="J35" i="2"/>
  <c r="AX55" i="1"/>
  <c r="BI1681" i="2"/>
  <c r="BH1681" i="2"/>
  <c r="BG1681" i="2"/>
  <c r="BF1681" i="2"/>
  <c r="T1681" i="2"/>
  <c r="R1681" i="2"/>
  <c r="P1681" i="2"/>
  <c r="BI1674" i="2"/>
  <c r="BH1674" i="2"/>
  <c r="BG1674" i="2"/>
  <c r="BF1674" i="2"/>
  <c r="T1674" i="2"/>
  <c r="R1674" i="2"/>
  <c r="P1674" i="2"/>
  <c r="BI1665" i="2"/>
  <c r="BH1665" i="2"/>
  <c r="BG1665" i="2"/>
  <c r="BF1665" i="2"/>
  <c r="T1665" i="2"/>
  <c r="R1665" i="2"/>
  <c r="P1665" i="2"/>
  <c r="BI1657" i="2"/>
  <c r="BH1657" i="2"/>
  <c r="BG1657" i="2"/>
  <c r="BF1657" i="2"/>
  <c r="T1657" i="2"/>
  <c r="R1657" i="2"/>
  <c r="P1657" i="2"/>
  <c r="BI1649" i="2"/>
  <c r="BH1649" i="2"/>
  <c r="BG1649" i="2"/>
  <c r="BF1649" i="2"/>
  <c r="T1649" i="2"/>
  <c r="R1649" i="2"/>
  <c r="P1649" i="2"/>
  <c r="BI1642" i="2"/>
  <c r="BH1642" i="2"/>
  <c r="BG1642" i="2"/>
  <c r="BF1642" i="2"/>
  <c r="T1642" i="2"/>
  <c r="R1642" i="2"/>
  <c r="P1642" i="2"/>
  <c r="BI1634" i="2"/>
  <c r="BH1634" i="2"/>
  <c r="BG1634" i="2"/>
  <c r="BF1634" i="2"/>
  <c r="T1634" i="2"/>
  <c r="R1634" i="2"/>
  <c r="P1634" i="2"/>
  <c r="BI1626" i="2"/>
  <c r="BH1626" i="2"/>
  <c r="BG1626" i="2"/>
  <c r="BF1626" i="2"/>
  <c r="T1626" i="2"/>
  <c r="R1626" i="2"/>
  <c r="P1626" i="2"/>
  <c r="BI1618" i="2"/>
  <c r="BH1618" i="2"/>
  <c r="BG1618" i="2"/>
  <c r="BF1618" i="2"/>
  <c r="T1618" i="2"/>
  <c r="R1618" i="2"/>
  <c r="P1618" i="2"/>
  <c r="BI1601" i="2"/>
  <c r="BH1601" i="2"/>
  <c r="BG1601" i="2"/>
  <c r="BF1601" i="2"/>
  <c r="T1601" i="2"/>
  <c r="R1601" i="2"/>
  <c r="P1601" i="2"/>
  <c r="BI1584" i="2"/>
  <c r="BH1584" i="2"/>
  <c r="BG1584" i="2"/>
  <c r="BF1584" i="2"/>
  <c r="T1584" i="2"/>
  <c r="R1584" i="2"/>
  <c r="P1584" i="2"/>
  <c r="BI1576" i="2"/>
  <c r="BH1576" i="2"/>
  <c r="BG1576" i="2"/>
  <c r="BF1576" i="2"/>
  <c r="T1576" i="2"/>
  <c r="R1576" i="2"/>
  <c r="P1576" i="2"/>
  <c r="BI1569" i="2"/>
  <c r="BH1569" i="2"/>
  <c r="BG1569" i="2"/>
  <c r="BF1569" i="2"/>
  <c r="T1569" i="2"/>
  <c r="R1569" i="2"/>
  <c r="P1569" i="2"/>
  <c r="BI1563" i="2"/>
  <c r="BH1563" i="2"/>
  <c r="BG1563" i="2"/>
  <c r="BF1563" i="2"/>
  <c r="T1563" i="2"/>
  <c r="R1563" i="2"/>
  <c r="P1563" i="2"/>
  <c r="BI1558" i="2"/>
  <c r="BH1558" i="2"/>
  <c r="BG1558" i="2"/>
  <c r="BF1558" i="2"/>
  <c r="T1558" i="2"/>
  <c r="R1558" i="2"/>
  <c r="P1558" i="2"/>
  <c r="BI1542" i="2"/>
  <c r="BH1542" i="2"/>
  <c r="BG1542" i="2"/>
  <c r="BF1542" i="2"/>
  <c r="T1542" i="2"/>
  <c r="R1542" i="2"/>
  <c r="P1542" i="2"/>
  <c r="BI1526" i="2"/>
  <c r="BH1526" i="2"/>
  <c r="BG1526" i="2"/>
  <c r="BF1526" i="2"/>
  <c r="T1526" i="2"/>
  <c r="R1526" i="2"/>
  <c r="P1526" i="2"/>
  <c r="BI1521" i="2"/>
  <c r="BH1521" i="2"/>
  <c r="BG1521" i="2"/>
  <c r="BF1521" i="2"/>
  <c r="T1521" i="2"/>
  <c r="R1521" i="2"/>
  <c r="P1521" i="2"/>
  <c r="BI1517" i="2"/>
  <c r="BH1517" i="2"/>
  <c r="BG1517" i="2"/>
  <c r="BF1517" i="2"/>
  <c r="T1517" i="2"/>
  <c r="R1517" i="2"/>
  <c r="P1517" i="2"/>
  <c r="BI1514" i="2"/>
  <c r="BH1514" i="2"/>
  <c r="BG1514" i="2"/>
  <c r="BF1514" i="2"/>
  <c r="T1514" i="2"/>
  <c r="R1514" i="2"/>
  <c r="P1514" i="2"/>
  <c r="BI1510" i="2"/>
  <c r="BH1510" i="2"/>
  <c r="BG1510" i="2"/>
  <c r="BF1510" i="2"/>
  <c r="T1510" i="2"/>
  <c r="R1510" i="2"/>
  <c r="P1510" i="2"/>
  <c r="BI1506" i="2"/>
  <c r="BH1506" i="2"/>
  <c r="BG1506" i="2"/>
  <c r="BF1506" i="2"/>
  <c r="T1506" i="2"/>
  <c r="R1506" i="2"/>
  <c r="P1506" i="2"/>
  <c r="BI1503" i="2"/>
  <c r="BH1503" i="2"/>
  <c r="BG1503" i="2"/>
  <c r="BF1503" i="2"/>
  <c r="T1503" i="2"/>
  <c r="R1503" i="2"/>
  <c r="P1503" i="2"/>
  <c r="BI1498" i="2"/>
  <c r="BH1498" i="2"/>
  <c r="BG1498" i="2"/>
  <c r="BF1498" i="2"/>
  <c r="T1498" i="2"/>
  <c r="R1498" i="2"/>
  <c r="P1498" i="2"/>
  <c r="BI1493" i="2"/>
  <c r="BH1493" i="2"/>
  <c r="BG1493" i="2"/>
  <c r="BF1493" i="2"/>
  <c r="T1493" i="2"/>
  <c r="R1493" i="2"/>
  <c r="P1493" i="2"/>
  <c r="BI1490" i="2"/>
  <c r="BH1490" i="2"/>
  <c r="BG1490" i="2"/>
  <c r="BF1490" i="2"/>
  <c r="T1490" i="2"/>
  <c r="R1490" i="2"/>
  <c r="P1490" i="2"/>
  <c r="BI1486" i="2"/>
  <c r="BH1486" i="2"/>
  <c r="BG1486" i="2"/>
  <c r="BF1486" i="2"/>
  <c r="T1486" i="2"/>
  <c r="R1486" i="2"/>
  <c r="P1486" i="2"/>
  <c r="BI1484" i="2"/>
  <c r="BH1484" i="2"/>
  <c r="BG1484" i="2"/>
  <c r="BF1484" i="2"/>
  <c r="T1484" i="2"/>
  <c r="R1484" i="2"/>
  <c r="P1484" i="2"/>
  <c r="BI1480" i="2"/>
  <c r="BH1480" i="2"/>
  <c r="BG1480" i="2"/>
  <c r="BF1480" i="2"/>
  <c r="T1480" i="2"/>
  <c r="R1480" i="2"/>
  <c r="P1480" i="2"/>
  <c r="BI1478" i="2"/>
  <c r="BH1478" i="2"/>
  <c r="BG1478" i="2"/>
  <c r="BF1478" i="2"/>
  <c r="T1478" i="2"/>
  <c r="R1478" i="2"/>
  <c r="P1478" i="2"/>
  <c r="BI1476" i="2"/>
  <c r="BH1476" i="2"/>
  <c r="BG1476" i="2"/>
  <c r="BF1476" i="2"/>
  <c r="T1476" i="2"/>
  <c r="R1476" i="2"/>
  <c r="P1476" i="2"/>
  <c r="BI1465" i="2"/>
  <c r="BH1465" i="2"/>
  <c r="BG1465" i="2"/>
  <c r="BF1465" i="2"/>
  <c r="T1465" i="2"/>
  <c r="R1465" i="2"/>
  <c r="P1465" i="2"/>
  <c r="BI1444" i="2"/>
  <c r="BH1444" i="2"/>
  <c r="BG1444" i="2"/>
  <c r="BF1444" i="2"/>
  <c r="T1444" i="2"/>
  <c r="R1444" i="2"/>
  <c r="P1444" i="2"/>
  <c r="BI1439" i="2"/>
  <c r="BH1439" i="2"/>
  <c r="BG1439" i="2"/>
  <c r="BF1439" i="2"/>
  <c r="T1439" i="2"/>
  <c r="R1439" i="2"/>
  <c r="P1439" i="2"/>
  <c r="BI1435" i="2"/>
  <c r="BH1435" i="2"/>
  <c r="BG1435" i="2"/>
  <c r="BF1435" i="2"/>
  <c r="T1435" i="2"/>
  <c r="R1435" i="2"/>
  <c r="P1435" i="2"/>
  <c r="BI1432" i="2"/>
  <c r="BH1432" i="2"/>
  <c r="BG1432" i="2"/>
  <c r="BF1432" i="2"/>
  <c r="T1432" i="2"/>
  <c r="R1432" i="2"/>
  <c r="P1432" i="2"/>
  <c r="BI1428" i="2"/>
  <c r="BH1428" i="2"/>
  <c r="BG1428" i="2"/>
  <c r="BF1428" i="2"/>
  <c r="T1428" i="2"/>
  <c r="R1428" i="2"/>
  <c r="P1428" i="2"/>
  <c r="BI1424" i="2"/>
  <c r="BH1424" i="2"/>
  <c r="BG1424" i="2"/>
  <c r="BF1424" i="2"/>
  <c r="T1424" i="2"/>
  <c r="R1424" i="2"/>
  <c r="P1424" i="2"/>
  <c r="BI1422" i="2"/>
  <c r="BH1422" i="2"/>
  <c r="BG1422" i="2"/>
  <c r="BF1422" i="2"/>
  <c r="T1422" i="2"/>
  <c r="R1422" i="2"/>
  <c r="P1422" i="2"/>
  <c r="BI1419" i="2"/>
  <c r="BH1419" i="2"/>
  <c r="BG1419" i="2"/>
  <c r="BF1419" i="2"/>
  <c r="T1419" i="2"/>
  <c r="R1419" i="2"/>
  <c r="P1419" i="2"/>
  <c r="BI1415" i="2"/>
  <c r="BH1415" i="2"/>
  <c r="BG1415" i="2"/>
  <c r="BF1415" i="2"/>
  <c r="T1415" i="2"/>
  <c r="R1415" i="2"/>
  <c r="P1415" i="2"/>
  <c r="BI1413" i="2"/>
  <c r="BH1413" i="2"/>
  <c r="BG1413" i="2"/>
  <c r="BF1413" i="2"/>
  <c r="T1413" i="2"/>
  <c r="R1413" i="2"/>
  <c r="P1413" i="2"/>
  <c r="BI1409" i="2"/>
  <c r="BH1409" i="2"/>
  <c r="BG1409" i="2"/>
  <c r="BF1409" i="2"/>
  <c r="T1409" i="2"/>
  <c r="R1409" i="2"/>
  <c r="P1409" i="2"/>
  <c r="BI1407" i="2"/>
  <c r="BH1407" i="2"/>
  <c r="BG1407" i="2"/>
  <c r="BF1407" i="2"/>
  <c r="T1407" i="2"/>
  <c r="R1407" i="2"/>
  <c r="P1407" i="2"/>
  <c r="BI1403" i="2"/>
  <c r="BH1403" i="2"/>
  <c r="BG1403" i="2"/>
  <c r="BF1403" i="2"/>
  <c r="T1403" i="2"/>
  <c r="R1403" i="2"/>
  <c r="P1403" i="2"/>
  <c r="BI1401" i="2"/>
  <c r="BH1401" i="2"/>
  <c r="BG1401" i="2"/>
  <c r="BF1401" i="2"/>
  <c r="T1401" i="2"/>
  <c r="R1401" i="2"/>
  <c r="P1401" i="2"/>
  <c r="BI1397" i="2"/>
  <c r="BH1397" i="2"/>
  <c r="BG1397" i="2"/>
  <c r="BF1397" i="2"/>
  <c r="T1397" i="2"/>
  <c r="R1397" i="2"/>
  <c r="P1397" i="2"/>
  <c r="BI1393" i="2"/>
  <c r="BH1393" i="2"/>
  <c r="BG1393" i="2"/>
  <c r="BF1393" i="2"/>
  <c r="T1393" i="2"/>
  <c r="R1393" i="2"/>
  <c r="P1393" i="2"/>
  <c r="BI1389" i="2"/>
  <c r="BH1389" i="2"/>
  <c r="BG1389" i="2"/>
  <c r="BF1389" i="2"/>
  <c r="T1389" i="2"/>
  <c r="R1389" i="2"/>
  <c r="P1389" i="2"/>
  <c r="BI1387" i="2"/>
  <c r="BH1387" i="2"/>
  <c r="BG1387" i="2"/>
  <c r="BF1387" i="2"/>
  <c r="T1387" i="2"/>
  <c r="R1387" i="2"/>
  <c r="P1387" i="2"/>
  <c r="BI1383" i="2"/>
  <c r="BH1383" i="2"/>
  <c r="BG1383" i="2"/>
  <c r="BF1383" i="2"/>
  <c r="T1383" i="2"/>
  <c r="R1383" i="2"/>
  <c r="P1383" i="2"/>
  <c r="BI1380" i="2"/>
  <c r="BH1380" i="2"/>
  <c r="BG1380" i="2"/>
  <c r="BF1380" i="2"/>
  <c r="T1380" i="2"/>
  <c r="R1380" i="2"/>
  <c r="P1380" i="2"/>
  <c r="BI1376" i="2"/>
  <c r="BH1376" i="2"/>
  <c r="BG1376" i="2"/>
  <c r="BF1376" i="2"/>
  <c r="T1376" i="2"/>
  <c r="R1376" i="2"/>
  <c r="P1376" i="2"/>
  <c r="BI1372" i="2"/>
  <c r="BH1372" i="2"/>
  <c r="BG1372" i="2"/>
  <c r="BF1372" i="2"/>
  <c r="T1372" i="2"/>
  <c r="R1372" i="2"/>
  <c r="P1372" i="2"/>
  <c r="BI1368" i="2"/>
  <c r="BH1368" i="2"/>
  <c r="BG1368" i="2"/>
  <c r="BF1368" i="2"/>
  <c r="T1368" i="2"/>
  <c r="R1368" i="2"/>
  <c r="P1368" i="2"/>
  <c r="BI1364" i="2"/>
  <c r="BH1364" i="2"/>
  <c r="BG1364" i="2"/>
  <c r="BF1364" i="2"/>
  <c r="T1364" i="2"/>
  <c r="R1364" i="2"/>
  <c r="P1364" i="2"/>
  <c r="BI1360" i="2"/>
  <c r="BH1360" i="2"/>
  <c r="BG1360" i="2"/>
  <c r="BF1360" i="2"/>
  <c r="T1360" i="2"/>
  <c r="R1360" i="2"/>
  <c r="P1360" i="2"/>
  <c r="BI1357" i="2"/>
  <c r="BH1357" i="2"/>
  <c r="BG1357" i="2"/>
  <c r="BF1357" i="2"/>
  <c r="T1357" i="2"/>
  <c r="R1357" i="2"/>
  <c r="P1357" i="2"/>
  <c r="BI1346" i="2"/>
  <c r="BH1346" i="2"/>
  <c r="BG1346" i="2"/>
  <c r="BF1346" i="2"/>
  <c r="T1346" i="2"/>
  <c r="R1346" i="2"/>
  <c r="P1346" i="2"/>
  <c r="BI1344" i="2"/>
  <c r="BH1344" i="2"/>
  <c r="BG1344" i="2"/>
  <c r="BF1344" i="2"/>
  <c r="T1344" i="2"/>
  <c r="R1344" i="2"/>
  <c r="P1344" i="2"/>
  <c r="BI1340" i="2"/>
  <c r="BH1340" i="2"/>
  <c r="BG1340" i="2"/>
  <c r="BF1340" i="2"/>
  <c r="T1340" i="2"/>
  <c r="R1340" i="2"/>
  <c r="P1340" i="2"/>
  <c r="BI1337" i="2"/>
  <c r="BH1337" i="2"/>
  <c r="BG1337" i="2"/>
  <c r="BF1337" i="2"/>
  <c r="T1337" i="2"/>
  <c r="R1337" i="2"/>
  <c r="P1337" i="2"/>
  <c r="BI1332" i="2"/>
  <c r="BH1332" i="2"/>
  <c r="BG1332" i="2"/>
  <c r="BF1332" i="2"/>
  <c r="T1332" i="2"/>
  <c r="R1332" i="2"/>
  <c r="P1332" i="2"/>
  <c r="BI1328" i="2"/>
  <c r="BH1328" i="2"/>
  <c r="BG1328" i="2"/>
  <c r="BF1328" i="2"/>
  <c r="T1328" i="2"/>
  <c r="R1328" i="2"/>
  <c r="P1328" i="2"/>
  <c r="BI1322" i="2"/>
  <c r="BH1322" i="2"/>
  <c r="BG1322" i="2"/>
  <c r="BF1322" i="2"/>
  <c r="T1322" i="2"/>
  <c r="R1322" i="2"/>
  <c r="P1322" i="2"/>
  <c r="BI1316" i="2"/>
  <c r="BH1316" i="2"/>
  <c r="BG1316" i="2"/>
  <c r="BF1316" i="2"/>
  <c r="T1316" i="2"/>
  <c r="R1316" i="2"/>
  <c r="P1316" i="2"/>
  <c r="BI1308" i="2"/>
  <c r="BH1308" i="2"/>
  <c r="BG1308" i="2"/>
  <c r="BF1308" i="2"/>
  <c r="T1308" i="2"/>
  <c r="R1308" i="2"/>
  <c r="P1308" i="2"/>
  <c r="BI1302" i="2"/>
  <c r="BH1302" i="2"/>
  <c r="BG1302" i="2"/>
  <c r="BF1302" i="2"/>
  <c r="T1302" i="2"/>
  <c r="R1302" i="2"/>
  <c r="P1302" i="2"/>
  <c r="BI1298" i="2"/>
  <c r="BH1298" i="2"/>
  <c r="BG1298" i="2"/>
  <c r="BF1298" i="2"/>
  <c r="T1298" i="2"/>
  <c r="R1298" i="2"/>
  <c r="P1298" i="2"/>
  <c r="BI1294" i="2"/>
  <c r="BH1294" i="2"/>
  <c r="BG1294" i="2"/>
  <c r="BF1294" i="2"/>
  <c r="T1294" i="2"/>
  <c r="R1294" i="2"/>
  <c r="P1294" i="2"/>
  <c r="BI1290" i="2"/>
  <c r="BH1290" i="2"/>
  <c r="BG1290" i="2"/>
  <c r="BF1290" i="2"/>
  <c r="T1290" i="2"/>
  <c r="R1290" i="2"/>
  <c r="P1290" i="2"/>
  <c r="BI1285" i="2"/>
  <c r="BH1285" i="2"/>
  <c r="BG1285" i="2"/>
  <c r="BF1285" i="2"/>
  <c r="T1285" i="2"/>
  <c r="R1285" i="2"/>
  <c r="P1285" i="2"/>
  <c r="BI1281" i="2"/>
  <c r="BH1281" i="2"/>
  <c r="BG1281" i="2"/>
  <c r="BF1281" i="2"/>
  <c r="T1281" i="2"/>
  <c r="R1281" i="2"/>
  <c r="P1281" i="2"/>
  <c r="BI1275" i="2"/>
  <c r="BH1275" i="2"/>
  <c r="BG1275" i="2"/>
  <c r="BF1275" i="2"/>
  <c r="T1275" i="2"/>
  <c r="R1275" i="2"/>
  <c r="P1275" i="2"/>
  <c r="BI1271" i="2"/>
  <c r="BH1271" i="2"/>
  <c r="BG1271" i="2"/>
  <c r="BF1271" i="2"/>
  <c r="T1271" i="2"/>
  <c r="R1271" i="2"/>
  <c r="P1271" i="2"/>
  <c r="BI1262" i="2"/>
  <c r="BH1262" i="2"/>
  <c r="BG1262" i="2"/>
  <c r="BF1262" i="2"/>
  <c r="T1262" i="2"/>
  <c r="R1262" i="2"/>
  <c r="P1262" i="2"/>
  <c r="BI1253" i="2"/>
  <c r="BH1253" i="2"/>
  <c r="BG1253" i="2"/>
  <c r="BF1253" i="2"/>
  <c r="T1253" i="2"/>
  <c r="R1253" i="2"/>
  <c r="P1253" i="2"/>
  <c r="BI1242" i="2"/>
  <c r="BH1242" i="2"/>
  <c r="BG1242" i="2"/>
  <c r="BF1242" i="2"/>
  <c r="T1242" i="2"/>
  <c r="R1242" i="2"/>
  <c r="P1242" i="2"/>
  <c r="BI1237" i="2"/>
  <c r="BH1237" i="2"/>
  <c r="BG1237" i="2"/>
  <c r="BF1237" i="2"/>
  <c r="T1237" i="2"/>
  <c r="R1237" i="2"/>
  <c r="P1237" i="2"/>
  <c r="BI1232" i="2"/>
  <c r="BH1232" i="2"/>
  <c r="BG1232" i="2"/>
  <c r="BF1232" i="2"/>
  <c r="T1232" i="2"/>
  <c r="R1232" i="2"/>
  <c r="P1232" i="2"/>
  <c r="BI1227" i="2"/>
  <c r="BH1227" i="2"/>
  <c r="BG1227" i="2"/>
  <c r="BF1227" i="2"/>
  <c r="T1227" i="2"/>
  <c r="R1227" i="2"/>
  <c r="P1227" i="2"/>
  <c r="BI1222" i="2"/>
  <c r="BH1222" i="2"/>
  <c r="BG1222" i="2"/>
  <c r="BF1222" i="2"/>
  <c r="T1222" i="2"/>
  <c r="R1222" i="2"/>
  <c r="P1222" i="2"/>
  <c r="BI1217" i="2"/>
  <c r="BH1217" i="2"/>
  <c r="BG1217" i="2"/>
  <c r="BF1217" i="2"/>
  <c r="T1217" i="2"/>
  <c r="R1217" i="2"/>
  <c r="P1217" i="2"/>
  <c r="BI1212" i="2"/>
  <c r="BH1212" i="2"/>
  <c r="BG1212" i="2"/>
  <c r="BF1212" i="2"/>
  <c r="T1212" i="2"/>
  <c r="R1212" i="2"/>
  <c r="P1212" i="2"/>
  <c r="BI1207" i="2"/>
  <c r="BH1207" i="2"/>
  <c r="BG1207" i="2"/>
  <c r="BF1207" i="2"/>
  <c r="T1207" i="2"/>
  <c r="R1207" i="2"/>
  <c r="P1207" i="2"/>
  <c r="BI1203" i="2"/>
  <c r="BH1203" i="2"/>
  <c r="BG1203" i="2"/>
  <c r="BF1203" i="2"/>
  <c r="T1203" i="2"/>
  <c r="R1203" i="2"/>
  <c r="P1203" i="2"/>
  <c r="BI1200" i="2"/>
  <c r="BH1200" i="2"/>
  <c r="BG1200" i="2"/>
  <c r="BF1200" i="2"/>
  <c r="T1200" i="2"/>
  <c r="R1200" i="2"/>
  <c r="P1200" i="2"/>
  <c r="BI1193" i="2"/>
  <c r="BH1193" i="2"/>
  <c r="BG1193" i="2"/>
  <c r="BF1193" i="2"/>
  <c r="T1193" i="2"/>
  <c r="R1193" i="2"/>
  <c r="P1193" i="2"/>
  <c r="BI1189" i="2"/>
  <c r="BH1189" i="2"/>
  <c r="BG1189" i="2"/>
  <c r="BF1189" i="2"/>
  <c r="T1189" i="2"/>
  <c r="R1189" i="2"/>
  <c r="P1189" i="2"/>
  <c r="BI1185" i="2"/>
  <c r="BH1185" i="2"/>
  <c r="BG1185" i="2"/>
  <c r="BF1185" i="2"/>
  <c r="T1185" i="2"/>
  <c r="R1185" i="2"/>
  <c r="P1185" i="2"/>
  <c r="BI1181" i="2"/>
  <c r="BH1181" i="2"/>
  <c r="BG1181" i="2"/>
  <c r="BF1181" i="2"/>
  <c r="T1181" i="2"/>
  <c r="R1181" i="2"/>
  <c r="P1181" i="2"/>
  <c r="BI1176" i="2"/>
  <c r="BH1176" i="2"/>
  <c r="BG1176" i="2"/>
  <c r="BF1176" i="2"/>
  <c r="T1176" i="2"/>
  <c r="R1176" i="2"/>
  <c r="P1176" i="2"/>
  <c r="BI1173" i="2"/>
  <c r="BH1173" i="2"/>
  <c r="BG1173" i="2"/>
  <c r="BF1173" i="2"/>
  <c r="T1173" i="2"/>
  <c r="R1173" i="2"/>
  <c r="P1173" i="2"/>
  <c r="BI1168" i="2"/>
  <c r="BH1168" i="2"/>
  <c r="BG1168" i="2"/>
  <c r="BF1168" i="2"/>
  <c r="T1168" i="2"/>
  <c r="R1168" i="2"/>
  <c r="P1168" i="2"/>
  <c r="BI1159" i="2"/>
  <c r="BH1159" i="2"/>
  <c r="BG1159" i="2"/>
  <c r="BF1159" i="2"/>
  <c r="T1159" i="2"/>
  <c r="R1159" i="2"/>
  <c r="P1159" i="2"/>
  <c r="BI1154" i="2"/>
  <c r="BH1154" i="2"/>
  <c r="BG1154" i="2"/>
  <c r="BF1154" i="2"/>
  <c r="T1154" i="2"/>
  <c r="R1154" i="2"/>
  <c r="P1154" i="2"/>
  <c r="BI1149" i="2"/>
  <c r="BH1149" i="2"/>
  <c r="BG1149" i="2"/>
  <c r="BF1149" i="2"/>
  <c r="T1149" i="2"/>
  <c r="R1149" i="2"/>
  <c r="P1149" i="2"/>
  <c r="BI1146" i="2"/>
  <c r="BH1146" i="2"/>
  <c r="BG1146" i="2"/>
  <c r="BF1146" i="2"/>
  <c r="T1146" i="2"/>
  <c r="R1146" i="2"/>
  <c r="P1146" i="2"/>
  <c r="BI1130" i="2"/>
  <c r="BH1130" i="2"/>
  <c r="BG1130" i="2"/>
  <c r="BF1130" i="2"/>
  <c r="T1130" i="2"/>
  <c r="R1130" i="2"/>
  <c r="P1130" i="2"/>
  <c r="BI1121" i="2"/>
  <c r="BH1121" i="2"/>
  <c r="BG1121" i="2"/>
  <c r="BF1121" i="2"/>
  <c r="T1121" i="2"/>
  <c r="R1121" i="2"/>
  <c r="P1121" i="2"/>
  <c r="BI1112" i="2"/>
  <c r="BH1112" i="2"/>
  <c r="BG1112" i="2"/>
  <c r="BF1112" i="2"/>
  <c r="T1112" i="2"/>
  <c r="R1112" i="2"/>
  <c r="P1112" i="2"/>
  <c r="BI1107" i="2"/>
  <c r="BH1107" i="2"/>
  <c r="BG1107" i="2"/>
  <c r="BF1107" i="2"/>
  <c r="T1107" i="2"/>
  <c r="R1107" i="2"/>
  <c r="P1107" i="2"/>
  <c r="BI1102" i="2"/>
  <c r="BH1102" i="2"/>
  <c r="BG1102" i="2"/>
  <c r="BF1102" i="2"/>
  <c r="T1102" i="2"/>
  <c r="R1102" i="2"/>
  <c r="P1102" i="2"/>
  <c r="BI1097" i="2"/>
  <c r="BH1097" i="2"/>
  <c r="BG1097" i="2"/>
  <c r="BF1097" i="2"/>
  <c r="T1097" i="2"/>
  <c r="R1097" i="2"/>
  <c r="P1097" i="2"/>
  <c r="BI1086" i="2"/>
  <c r="BH1086" i="2"/>
  <c r="BG1086" i="2"/>
  <c r="BF1086" i="2"/>
  <c r="T1086" i="2"/>
  <c r="R1086" i="2"/>
  <c r="P1086" i="2"/>
  <c r="BI1082" i="2"/>
  <c r="BH1082" i="2"/>
  <c r="BG1082" i="2"/>
  <c r="BF1082" i="2"/>
  <c r="T1082" i="2"/>
  <c r="R1082" i="2"/>
  <c r="P1082" i="2"/>
  <c r="BI1077" i="2"/>
  <c r="BH1077" i="2"/>
  <c r="BG1077" i="2"/>
  <c r="BF1077" i="2"/>
  <c r="T1077" i="2"/>
  <c r="R1077" i="2"/>
  <c r="P1077" i="2"/>
  <c r="BI1071" i="2"/>
  <c r="BH1071" i="2"/>
  <c r="BG1071" i="2"/>
  <c r="BF1071" i="2"/>
  <c r="T1071" i="2"/>
  <c r="R1071" i="2"/>
  <c r="P1071" i="2"/>
  <c r="BI1067" i="2"/>
  <c r="BH1067" i="2"/>
  <c r="BG1067" i="2"/>
  <c r="BF1067" i="2"/>
  <c r="T1067" i="2"/>
  <c r="R1067" i="2"/>
  <c r="P1067" i="2"/>
  <c r="BI1064" i="2"/>
  <c r="BH1064" i="2"/>
  <c r="BG1064" i="2"/>
  <c r="BF1064" i="2"/>
  <c r="T1064" i="2"/>
  <c r="R1064" i="2"/>
  <c r="P1064" i="2"/>
  <c r="BI1057" i="2"/>
  <c r="BH1057" i="2"/>
  <c r="BG1057" i="2"/>
  <c r="BF1057" i="2"/>
  <c r="T1057" i="2"/>
  <c r="R1057" i="2"/>
  <c r="P1057" i="2"/>
  <c r="BI1053" i="2"/>
  <c r="BH1053" i="2"/>
  <c r="BG1053" i="2"/>
  <c r="BF1053" i="2"/>
  <c r="T1053" i="2"/>
  <c r="R1053" i="2"/>
  <c r="P1053" i="2"/>
  <c r="BI1048" i="2"/>
  <c r="BH1048" i="2"/>
  <c r="BG1048" i="2"/>
  <c r="BF1048" i="2"/>
  <c r="T1048" i="2"/>
  <c r="R1048" i="2"/>
  <c r="P1048" i="2"/>
  <c r="BI1043" i="2"/>
  <c r="BH1043" i="2"/>
  <c r="BG1043" i="2"/>
  <c r="BF1043" i="2"/>
  <c r="T1043" i="2"/>
  <c r="R1043" i="2"/>
  <c r="P1043" i="2"/>
  <c r="BI1039" i="2"/>
  <c r="BH1039" i="2"/>
  <c r="BG1039" i="2"/>
  <c r="BF1039" i="2"/>
  <c r="T1039" i="2"/>
  <c r="R1039" i="2"/>
  <c r="P1039" i="2"/>
  <c r="BI1029" i="2"/>
  <c r="BH1029" i="2"/>
  <c r="BG1029" i="2"/>
  <c r="BF1029" i="2"/>
  <c r="T1029" i="2"/>
  <c r="R1029" i="2"/>
  <c r="P1029" i="2"/>
  <c r="BI1025" i="2"/>
  <c r="BH1025" i="2"/>
  <c r="BG1025" i="2"/>
  <c r="BF1025" i="2"/>
  <c r="T1025" i="2"/>
  <c r="R1025" i="2"/>
  <c r="P1025" i="2"/>
  <c r="BI1018" i="2"/>
  <c r="BH1018" i="2"/>
  <c r="BG1018" i="2"/>
  <c r="BF1018" i="2"/>
  <c r="T1018" i="2"/>
  <c r="R1018" i="2"/>
  <c r="P1018" i="2"/>
  <c r="BI1011" i="2"/>
  <c r="BH1011" i="2"/>
  <c r="BG1011" i="2"/>
  <c r="BF1011" i="2"/>
  <c r="T1011" i="2"/>
  <c r="R1011" i="2"/>
  <c r="P1011" i="2"/>
  <c r="BI1007" i="2"/>
  <c r="BH1007" i="2"/>
  <c r="BG1007" i="2"/>
  <c r="BF1007" i="2"/>
  <c r="T1007" i="2"/>
  <c r="R1007" i="2"/>
  <c r="P1007" i="2"/>
  <c r="BI1000" i="2"/>
  <c r="BH1000" i="2"/>
  <c r="BG1000" i="2"/>
  <c r="BF1000" i="2"/>
  <c r="T1000" i="2"/>
  <c r="R1000" i="2"/>
  <c r="P1000" i="2"/>
  <c r="BI993" i="2"/>
  <c r="BH993" i="2"/>
  <c r="BG993" i="2"/>
  <c r="BF993" i="2"/>
  <c r="T993" i="2"/>
  <c r="R993" i="2"/>
  <c r="P993" i="2"/>
  <c r="BI989" i="2"/>
  <c r="BH989" i="2"/>
  <c r="BG989" i="2"/>
  <c r="BF989" i="2"/>
  <c r="T989" i="2"/>
  <c r="R989" i="2"/>
  <c r="P989" i="2"/>
  <c r="BI982" i="2"/>
  <c r="BH982" i="2"/>
  <c r="BG982" i="2"/>
  <c r="BF982" i="2"/>
  <c r="T982" i="2"/>
  <c r="R982" i="2"/>
  <c r="P982" i="2"/>
  <c r="BI975" i="2"/>
  <c r="BH975" i="2"/>
  <c r="BG975" i="2"/>
  <c r="BF975" i="2"/>
  <c r="T975" i="2"/>
  <c r="R975" i="2"/>
  <c r="P975" i="2"/>
  <c r="BI970" i="2"/>
  <c r="BH970" i="2"/>
  <c r="BG970" i="2"/>
  <c r="BF970" i="2"/>
  <c r="T970" i="2"/>
  <c r="T969" i="2"/>
  <c r="R970" i="2"/>
  <c r="R969" i="2" s="1"/>
  <c r="P970" i="2"/>
  <c r="P969" i="2"/>
  <c r="BI965" i="2"/>
  <c r="BH965" i="2"/>
  <c r="BG965" i="2"/>
  <c r="BF965" i="2"/>
  <c r="T965" i="2"/>
  <c r="R965" i="2"/>
  <c r="P965" i="2"/>
  <c r="BI961" i="2"/>
  <c r="BH961" i="2"/>
  <c r="BG961" i="2"/>
  <c r="BF961" i="2"/>
  <c r="T961" i="2"/>
  <c r="R961" i="2"/>
  <c r="P961" i="2"/>
  <c r="BI958" i="2"/>
  <c r="BH958" i="2"/>
  <c r="BG958" i="2"/>
  <c r="BF958" i="2"/>
  <c r="T958" i="2"/>
  <c r="R958" i="2"/>
  <c r="P958" i="2"/>
  <c r="BI954" i="2"/>
  <c r="BH954" i="2"/>
  <c r="BG954" i="2"/>
  <c r="BF954" i="2"/>
  <c r="T954" i="2"/>
  <c r="R954" i="2"/>
  <c r="P954" i="2"/>
  <c r="BI951" i="2"/>
  <c r="BH951" i="2"/>
  <c r="BG951" i="2"/>
  <c r="BF951" i="2"/>
  <c r="T951" i="2"/>
  <c r="R951" i="2"/>
  <c r="P951" i="2"/>
  <c r="BI947" i="2"/>
  <c r="BH947" i="2"/>
  <c r="BG947" i="2"/>
  <c r="BF947" i="2"/>
  <c r="T947" i="2"/>
  <c r="R947" i="2"/>
  <c r="P947" i="2"/>
  <c r="BI942" i="2"/>
  <c r="BH942" i="2"/>
  <c r="BG942" i="2"/>
  <c r="BF942" i="2"/>
  <c r="T942" i="2"/>
  <c r="R942" i="2"/>
  <c r="P942" i="2"/>
  <c r="BI938" i="2"/>
  <c r="BH938" i="2"/>
  <c r="BG938" i="2"/>
  <c r="BF938" i="2"/>
  <c r="T938" i="2"/>
  <c r="R938" i="2"/>
  <c r="P938" i="2"/>
  <c r="BI935" i="2"/>
  <c r="BH935" i="2"/>
  <c r="BG935" i="2"/>
  <c r="BF935" i="2"/>
  <c r="T935" i="2"/>
  <c r="R935" i="2"/>
  <c r="P935" i="2"/>
  <c r="BI929" i="2"/>
  <c r="BH929" i="2"/>
  <c r="BG929" i="2"/>
  <c r="BF929" i="2"/>
  <c r="T929" i="2"/>
  <c r="R929" i="2"/>
  <c r="P929" i="2"/>
  <c r="BI924" i="2"/>
  <c r="BH924" i="2"/>
  <c r="BG924" i="2"/>
  <c r="BF924" i="2"/>
  <c r="T924" i="2"/>
  <c r="R924" i="2"/>
  <c r="P924" i="2"/>
  <c r="BI919" i="2"/>
  <c r="BH919" i="2"/>
  <c r="BG919" i="2"/>
  <c r="BF919" i="2"/>
  <c r="T919" i="2"/>
  <c r="R919" i="2"/>
  <c r="P919" i="2"/>
  <c r="BI914" i="2"/>
  <c r="BH914" i="2"/>
  <c r="BG914" i="2"/>
  <c r="BF914" i="2"/>
  <c r="T914" i="2"/>
  <c r="R914" i="2"/>
  <c r="P914" i="2"/>
  <c r="BI909" i="2"/>
  <c r="BH909" i="2"/>
  <c r="BG909" i="2"/>
  <c r="BF909" i="2"/>
  <c r="T909" i="2"/>
  <c r="R909" i="2"/>
  <c r="P909" i="2"/>
  <c r="BI900" i="2"/>
  <c r="BH900" i="2"/>
  <c r="BG900" i="2"/>
  <c r="BF900" i="2"/>
  <c r="T900" i="2"/>
  <c r="R900" i="2"/>
  <c r="P900" i="2"/>
  <c r="BI891" i="2"/>
  <c r="BH891" i="2"/>
  <c r="BG891" i="2"/>
  <c r="BF891" i="2"/>
  <c r="T891" i="2"/>
  <c r="R891" i="2"/>
  <c r="P891" i="2"/>
  <c r="BI886" i="2"/>
  <c r="BH886" i="2"/>
  <c r="BG886" i="2"/>
  <c r="BF886" i="2"/>
  <c r="T886" i="2"/>
  <c r="R886" i="2"/>
  <c r="P886" i="2"/>
  <c r="BI871" i="2"/>
  <c r="BH871" i="2"/>
  <c r="BG871" i="2"/>
  <c r="BF871" i="2"/>
  <c r="T871" i="2"/>
  <c r="R871" i="2"/>
  <c r="P871" i="2"/>
  <c r="BI867" i="2"/>
  <c r="BH867" i="2"/>
  <c r="BG867" i="2"/>
  <c r="BF867" i="2"/>
  <c r="T867" i="2"/>
  <c r="R867" i="2"/>
  <c r="P867" i="2"/>
  <c r="BI863" i="2"/>
  <c r="BH863" i="2"/>
  <c r="BG863" i="2"/>
  <c r="BF863" i="2"/>
  <c r="T863" i="2"/>
  <c r="R863" i="2"/>
  <c r="P863" i="2"/>
  <c r="BI859" i="2"/>
  <c r="BH859" i="2"/>
  <c r="BG859" i="2"/>
  <c r="BF859" i="2"/>
  <c r="T859" i="2"/>
  <c r="R859" i="2"/>
  <c r="P859" i="2"/>
  <c r="BI854" i="2"/>
  <c r="BH854" i="2"/>
  <c r="BG854" i="2"/>
  <c r="BF854" i="2"/>
  <c r="T854" i="2"/>
  <c r="R854" i="2"/>
  <c r="P854" i="2"/>
  <c r="BI850" i="2"/>
  <c r="BH850" i="2"/>
  <c r="BG850" i="2"/>
  <c r="BF850" i="2"/>
  <c r="T850" i="2"/>
  <c r="R850" i="2"/>
  <c r="P850" i="2"/>
  <c r="BI845" i="2"/>
  <c r="BH845" i="2"/>
  <c r="BG845" i="2"/>
  <c r="BF845" i="2"/>
  <c r="T845" i="2"/>
  <c r="R845" i="2"/>
  <c r="P845" i="2"/>
  <c r="BI841" i="2"/>
  <c r="BH841" i="2"/>
  <c r="BG841" i="2"/>
  <c r="BF841" i="2"/>
  <c r="T841" i="2"/>
  <c r="R841" i="2"/>
  <c r="P841" i="2"/>
  <c r="BI836" i="2"/>
  <c r="BH836" i="2"/>
  <c r="BG836" i="2"/>
  <c r="BF836" i="2"/>
  <c r="T836" i="2"/>
  <c r="R836" i="2"/>
  <c r="P836" i="2"/>
  <c r="BI829" i="2"/>
  <c r="BH829" i="2"/>
  <c r="BG829" i="2"/>
  <c r="BF829" i="2"/>
  <c r="T829" i="2"/>
  <c r="R829" i="2"/>
  <c r="P829" i="2"/>
  <c r="BI824" i="2"/>
  <c r="BH824" i="2"/>
  <c r="BG824" i="2"/>
  <c r="BF824" i="2"/>
  <c r="T824" i="2"/>
  <c r="R824" i="2"/>
  <c r="P824" i="2"/>
  <c r="BI820" i="2"/>
  <c r="BH820" i="2"/>
  <c r="BG820" i="2"/>
  <c r="BF820" i="2"/>
  <c r="T820" i="2"/>
  <c r="R820" i="2"/>
  <c r="P820" i="2"/>
  <c r="BI816" i="2"/>
  <c r="BH816" i="2"/>
  <c r="BG816" i="2"/>
  <c r="BF816" i="2"/>
  <c r="T816" i="2"/>
  <c r="R816" i="2"/>
  <c r="P816" i="2"/>
  <c r="BI812" i="2"/>
  <c r="BH812" i="2"/>
  <c r="BG812" i="2"/>
  <c r="BF812" i="2"/>
  <c r="T812" i="2"/>
  <c r="R812" i="2"/>
  <c r="P812" i="2"/>
  <c r="BI808" i="2"/>
  <c r="BH808" i="2"/>
  <c r="BG808" i="2"/>
  <c r="BF808" i="2"/>
  <c r="T808" i="2"/>
  <c r="R808" i="2"/>
  <c r="P808" i="2"/>
  <c r="BI803" i="2"/>
  <c r="BH803" i="2"/>
  <c r="BG803" i="2"/>
  <c r="BF803" i="2"/>
  <c r="T803" i="2"/>
  <c r="R803" i="2"/>
  <c r="P803" i="2"/>
  <c r="BI799" i="2"/>
  <c r="BH799" i="2"/>
  <c r="BG799" i="2"/>
  <c r="BF799" i="2"/>
  <c r="T799" i="2"/>
  <c r="R799" i="2"/>
  <c r="P799" i="2"/>
  <c r="BI797" i="2"/>
  <c r="BH797" i="2"/>
  <c r="BG797" i="2"/>
  <c r="BF797" i="2"/>
  <c r="T797" i="2"/>
  <c r="R797" i="2"/>
  <c r="P797" i="2"/>
  <c r="BI795" i="2"/>
  <c r="BH795" i="2"/>
  <c r="BG795" i="2"/>
  <c r="BF795" i="2"/>
  <c r="T795" i="2"/>
  <c r="R795" i="2"/>
  <c r="P795" i="2"/>
  <c r="BI790" i="2"/>
  <c r="BH790" i="2"/>
  <c r="BG790" i="2"/>
  <c r="BF790" i="2"/>
  <c r="T790" i="2"/>
  <c r="R790" i="2"/>
  <c r="P790" i="2"/>
  <c r="BI782" i="2"/>
  <c r="BH782" i="2"/>
  <c r="BG782" i="2"/>
  <c r="BF782" i="2"/>
  <c r="T782" i="2"/>
  <c r="R782" i="2"/>
  <c r="P782" i="2"/>
  <c r="BI777" i="2"/>
  <c r="BH777" i="2"/>
  <c r="BG777" i="2"/>
  <c r="BF777" i="2"/>
  <c r="T777" i="2"/>
  <c r="R777" i="2"/>
  <c r="P777" i="2"/>
  <c r="BI775" i="2"/>
  <c r="BH775" i="2"/>
  <c r="BG775" i="2"/>
  <c r="BF775" i="2"/>
  <c r="T775" i="2"/>
  <c r="R775" i="2"/>
  <c r="P775" i="2"/>
  <c r="BI772" i="2"/>
  <c r="BH772" i="2"/>
  <c r="BG772" i="2"/>
  <c r="BF772" i="2"/>
  <c r="T772" i="2"/>
  <c r="R772" i="2"/>
  <c r="P772" i="2"/>
  <c r="BI769" i="2"/>
  <c r="BH769" i="2"/>
  <c r="BG769" i="2"/>
  <c r="BF769" i="2"/>
  <c r="T769" i="2"/>
  <c r="R769" i="2"/>
  <c r="P769" i="2"/>
  <c r="BI764" i="2"/>
  <c r="BH764" i="2"/>
  <c r="BG764" i="2"/>
  <c r="BF764" i="2"/>
  <c r="T764" i="2"/>
  <c r="R764" i="2"/>
  <c r="P764" i="2"/>
  <c r="BI762" i="2"/>
  <c r="BH762" i="2"/>
  <c r="BG762" i="2"/>
  <c r="BF762" i="2"/>
  <c r="T762" i="2"/>
  <c r="R762" i="2"/>
  <c r="P762" i="2"/>
  <c r="BI758" i="2"/>
  <c r="BH758" i="2"/>
  <c r="BG758" i="2"/>
  <c r="BF758" i="2"/>
  <c r="T758" i="2"/>
  <c r="R758" i="2"/>
  <c r="P758" i="2"/>
  <c r="BI752" i="2"/>
  <c r="BH752" i="2"/>
  <c r="BG752" i="2"/>
  <c r="BF752" i="2"/>
  <c r="T752" i="2"/>
  <c r="R752" i="2"/>
  <c r="P752" i="2"/>
  <c r="BI747" i="2"/>
  <c r="BH747" i="2"/>
  <c r="BG747" i="2"/>
  <c r="BF747" i="2"/>
  <c r="T747" i="2"/>
  <c r="R747" i="2"/>
  <c r="P747" i="2"/>
  <c r="BI741" i="2"/>
  <c r="BH741" i="2"/>
  <c r="BG741" i="2"/>
  <c r="BF741" i="2"/>
  <c r="T741" i="2"/>
  <c r="R741" i="2"/>
  <c r="P741" i="2"/>
  <c r="BI735" i="2"/>
  <c r="BH735" i="2"/>
  <c r="BG735" i="2"/>
  <c r="BF735" i="2"/>
  <c r="T735" i="2"/>
  <c r="R735" i="2"/>
  <c r="P735" i="2"/>
  <c r="BI729" i="2"/>
  <c r="BH729" i="2"/>
  <c r="BG729" i="2"/>
  <c r="BF729" i="2"/>
  <c r="T729" i="2"/>
  <c r="R729" i="2"/>
  <c r="P729" i="2"/>
  <c r="BI722" i="2"/>
  <c r="BH722" i="2"/>
  <c r="BG722" i="2"/>
  <c r="BF722" i="2"/>
  <c r="T722" i="2"/>
  <c r="R722" i="2"/>
  <c r="P722" i="2"/>
  <c r="BI715" i="2"/>
  <c r="BH715" i="2"/>
  <c r="BG715" i="2"/>
  <c r="BF715" i="2"/>
  <c r="T715" i="2"/>
  <c r="R715" i="2"/>
  <c r="P715" i="2"/>
  <c r="BI708" i="2"/>
  <c r="BH708" i="2"/>
  <c r="BG708" i="2"/>
  <c r="BF708" i="2"/>
  <c r="T708" i="2"/>
  <c r="R708" i="2"/>
  <c r="P708" i="2"/>
  <c r="BI685" i="2"/>
  <c r="BH685" i="2"/>
  <c r="BG685" i="2"/>
  <c r="BF685" i="2"/>
  <c r="T685" i="2"/>
  <c r="R685" i="2"/>
  <c r="P685" i="2"/>
  <c r="BI681" i="2"/>
  <c r="BH681" i="2"/>
  <c r="BG681" i="2"/>
  <c r="BF681" i="2"/>
  <c r="T681" i="2"/>
  <c r="R681" i="2"/>
  <c r="P681" i="2"/>
  <c r="BI664" i="2"/>
  <c r="BH664" i="2"/>
  <c r="BG664" i="2"/>
  <c r="BF664" i="2"/>
  <c r="T664" i="2"/>
  <c r="R664" i="2"/>
  <c r="P664" i="2"/>
  <c r="BI659" i="2"/>
  <c r="BH659" i="2"/>
  <c r="BG659" i="2"/>
  <c r="BF659" i="2"/>
  <c r="T659" i="2"/>
  <c r="R659" i="2"/>
  <c r="P659" i="2"/>
  <c r="BI640" i="2"/>
  <c r="BH640" i="2"/>
  <c r="BG640" i="2"/>
  <c r="BF640" i="2"/>
  <c r="T640" i="2"/>
  <c r="R640" i="2"/>
  <c r="P640" i="2"/>
  <c r="BI621" i="2"/>
  <c r="BH621" i="2"/>
  <c r="BG621" i="2"/>
  <c r="BF621" i="2"/>
  <c r="T621" i="2"/>
  <c r="R621" i="2"/>
  <c r="P621" i="2"/>
  <c r="BI609" i="2"/>
  <c r="BH609" i="2"/>
  <c r="BG609" i="2"/>
  <c r="BF609" i="2"/>
  <c r="T609" i="2"/>
  <c r="R609" i="2"/>
  <c r="P609" i="2"/>
  <c r="BI598" i="2"/>
  <c r="BH598" i="2"/>
  <c r="BG598" i="2"/>
  <c r="BF598" i="2"/>
  <c r="T598" i="2"/>
  <c r="R598" i="2"/>
  <c r="P598" i="2"/>
  <c r="BI580" i="2"/>
  <c r="BH580" i="2"/>
  <c r="BG580" i="2"/>
  <c r="BF580" i="2"/>
  <c r="T580" i="2"/>
  <c r="R580" i="2"/>
  <c r="P580" i="2"/>
  <c r="BI562" i="2"/>
  <c r="BH562" i="2"/>
  <c r="BG562" i="2"/>
  <c r="BF562" i="2"/>
  <c r="T562" i="2"/>
  <c r="R562" i="2"/>
  <c r="P562" i="2"/>
  <c r="BI557" i="2"/>
  <c r="BH557" i="2"/>
  <c r="BG557" i="2"/>
  <c r="BF557" i="2"/>
  <c r="T557" i="2"/>
  <c r="R557" i="2"/>
  <c r="P557" i="2"/>
  <c r="BI549" i="2"/>
  <c r="BH549" i="2"/>
  <c r="BG549" i="2"/>
  <c r="BF549" i="2"/>
  <c r="T549" i="2"/>
  <c r="R549" i="2"/>
  <c r="P549" i="2"/>
  <c r="BI542" i="2"/>
  <c r="BH542" i="2"/>
  <c r="BG542" i="2"/>
  <c r="BF542" i="2"/>
  <c r="T542" i="2"/>
  <c r="T541" i="2" s="1"/>
  <c r="R542" i="2"/>
  <c r="R541" i="2" s="1"/>
  <c r="P542" i="2"/>
  <c r="P541" i="2" s="1"/>
  <c r="BI536" i="2"/>
  <c r="BH536" i="2"/>
  <c r="BG536" i="2"/>
  <c r="BF536" i="2"/>
  <c r="T536" i="2"/>
  <c r="R536" i="2"/>
  <c r="P536" i="2"/>
  <c r="BI532" i="2"/>
  <c r="BH532" i="2"/>
  <c r="BG532" i="2"/>
  <c r="BF532" i="2"/>
  <c r="T532" i="2"/>
  <c r="R532" i="2"/>
  <c r="P532" i="2"/>
  <c r="BI528" i="2"/>
  <c r="BH528" i="2"/>
  <c r="BG528" i="2"/>
  <c r="BF528" i="2"/>
  <c r="T528" i="2"/>
  <c r="R528" i="2"/>
  <c r="P528" i="2"/>
  <c r="BI525" i="2"/>
  <c r="BH525" i="2"/>
  <c r="BG525" i="2"/>
  <c r="BF525" i="2"/>
  <c r="T525" i="2"/>
  <c r="R525" i="2"/>
  <c r="P525" i="2"/>
  <c r="BI522" i="2"/>
  <c r="BH522" i="2"/>
  <c r="BG522" i="2"/>
  <c r="BF522" i="2"/>
  <c r="T522" i="2"/>
  <c r="R522" i="2"/>
  <c r="P522" i="2"/>
  <c r="BI518" i="2"/>
  <c r="BH518" i="2"/>
  <c r="BG518" i="2"/>
  <c r="BF518" i="2"/>
  <c r="T518" i="2"/>
  <c r="R518" i="2"/>
  <c r="P518" i="2"/>
  <c r="BI513" i="2"/>
  <c r="BH513" i="2"/>
  <c r="BG513" i="2"/>
  <c r="BF513" i="2"/>
  <c r="T513" i="2"/>
  <c r="R513" i="2"/>
  <c r="P513" i="2"/>
  <c r="BI507" i="2"/>
  <c r="BH507" i="2"/>
  <c r="BG507" i="2"/>
  <c r="BF507" i="2"/>
  <c r="T507" i="2"/>
  <c r="R507" i="2"/>
  <c r="P507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4" i="2"/>
  <c r="BH494" i="2"/>
  <c r="BG494" i="2"/>
  <c r="BF494" i="2"/>
  <c r="T494" i="2"/>
  <c r="R494" i="2"/>
  <c r="P494" i="2"/>
  <c r="BI489" i="2"/>
  <c r="BH489" i="2"/>
  <c r="BG489" i="2"/>
  <c r="BF489" i="2"/>
  <c r="T489" i="2"/>
  <c r="R489" i="2"/>
  <c r="P489" i="2"/>
  <c r="BI484" i="2"/>
  <c r="BH484" i="2"/>
  <c r="BG484" i="2"/>
  <c r="BF484" i="2"/>
  <c r="T484" i="2"/>
  <c r="R484" i="2"/>
  <c r="P484" i="2"/>
  <c r="BI478" i="2"/>
  <c r="BH478" i="2"/>
  <c r="BG478" i="2"/>
  <c r="BF478" i="2"/>
  <c r="T478" i="2"/>
  <c r="R478" i="2"/>
  <c r="P478" i="2"/>
  <c r="BI474" i="2"/>
  <c r="BH474" i="2"/>
  <c r="BG474" i="2"/>
  <c r="BF474" i="2"/>
  <c r="T474" i="2"/>
  <c r="R474" i="2"/>
  <c r="P474" i="2"/>
  <c r="BI470" i="2"/>
  <c r="BH470" i="2"/>
  <c r="BG470" i="2"/>
  <c r="BF470" i="2"/>
  <c r="T470" i="2"/>
  <c r="R470" i="2"/>
  <c r="P470" i="2"/>
  <c r="BI465" i="2"/>
  <c r="BH465" i="2"/>
  <c r="BG465" i="2"/>
  <c r="BF465" i="2"/>
  <c r="T465" i="2"/>
  <c r="R465" i="2"/>
  <c r="P465" i="2"/>
  <c r="BI462" i="2"/>
  <c r="BH462" i="2"/>
  <c r="BG462" i="2"/>
  <c r="BF462" i="2"/>
  <c r="T462" i="2"/>
  <c r="R462" i="2"/>
  <c r="P462" i="2"/>
  <c r="BI457" i="2"/>
  <c r="BH457" i="2"/>
  <c r="BG457" i="2"/>
  <c r="BF457" i="2"/>
  <c r="T457" i="2"/>
  <c r="R457" i="2"/>
  <c r="P457" i="2"/>
  <c r="BI454" i="2"/>
  <c r="BH454" i="2"/>
  <c r="BG454" i="2"/>
  <c r="BF454" i="2"/>
  <c r="T454" i="2"/>
  <c r="R454" i="2"/>
  <c r="P454" i="2"/>
  <c r="BI449" i="2"/>
  <c r="BH449" i="2"/>
  <c r="BG449" i="2"/>
  <c r="BF449" i="2"/>
  <c r="T449" i="2"/>
  <c r="R449" i="2"/>
  <c r="P449" i="2"/>
  <c r="BI444" i="2"/>
  <c r="BH444" i="2"/>
  <c r="BG444" i="2"/>
  <c r="BF444" i="2"/>
  <c r="T444" i="2"/>
  <c r="R444" i="2"/>
  <c r="P444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4" i="2"/>
  <c r="BH434" i="2"/>
  <c r="BG434" i="2"/>
  <c r="BF434" i="2"/>
  <c r="T434" i="2"/>
  <c r="R434" i="2"/>
  <c r="P434" i="2"/>
  <c r="BI431" i="2"/>
  <c r="BH431" i="2"/>
  <c r="BG431" i="2"/>
  <c r="BF431" i="2"/>
  <c r="T431" i="2"/>
  <c r="R431" i="2"/>
  <c r="P431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19" i="2"/>
  <c r="BH419" i="2"/>
  <c r="BG419" i="2"/>
  <c r="BF419" i="2"/>
  <c r="T419" i="2"/>
  <c r="R419" i="2"/>
  <c r="P419" i="2"/>
  <c r="BI415" i="2"/>
  <c r="BH415" i="2"/>
  <c r="BG415" i="2"/>
  <c r="BF415" i="2"/>
  <c r="T415" i="2"/>
  <c r="R415" i="2"/>
  <c r="P415" i="2"/>
  <c r="BI405" i="2"/>
  <c r="BH405" i="2"/>
  <c r="BG405" i="2"/>
  <c r="BF405" i="2"/>
  <c r="T405" i="2"/>
  <c r="R405" i="2"/>
  <c r="P405" i="2"/>
  <c r="BI394" i="2"/>
  <c r="BH394" i="2"/>
  <c r="BG394" i="2"/>
  <c r="BF394" i="2"/>
  <c r="T394" i="2"/>
  <c r="R394" i="2"/>
  <c r="P394" i="2"/>
  <c r="BI386" i="2"/>
  <c r="BH386" i="2"/>
  <c r="BG386" i="2"/>
  <c r="BF386" i="2"/>
  <c r="T386" i="2"/>
  <c r="R386" i="2"/>
  <c r="P386" i="2"/>
  <c r="BI381" i="2"/>
  <c r="BH381" i="2"/>
  <c r="BG381" i="2"/>
  <c r="BF381" i="2"/>
  <c r="T381" i="2"/>
  <c r="R381" i="2"/>
  <c r="P381" i="2"/>
  <c r="BI377" i="2"/>
  <c r="BH377" i="2"/>
  <c r="BG377" i="2"/>
  <c r="BF377" i="2"/>
  <c r="T377" i="2"/>
  <c r="R377" i="2"/>
  <c r="P377" i="2"/>
  <c r="BI371" i="2"/>
  <c r="BH371" i="2"/>
  <c r="BG371" i="2"/>
  <c r="BF371" i="2"/>
  <c r="T371" i="2"/>
  <c r="R371" i="2"/>
  <c r="P371" i="2"/>
  <c r="BI360" i="2"/>
  <c r="BH360" i="2"/>
  <c r="BG360" i="2"/>
  <c r="BF360" i="2"/>
  <c r="T360" i="2"/>
  <c r="R360" i="2"/>
  <c r="P360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38" i="2"/>
  <c r="BH338" i="2"/>
  <c r="BG338" i="2"/>
  <c r="BF338" i="2"/>
  <c r="T338" i="2"/>
  <c r="R338" i="2"/>
  <c r="P338" i="2"/>
  <c r="BI333" i="2"/>
  <c r="BH333" i="2"/>
  <c r="BG333" i="2"/>
  <c r="BF333" i="2"/>
  <c r="T333" i="2"/>
  <c r="R333" i="2"/>
  <c r="P333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01" i="2"/>
  <c r="BH301" i="2"/>
  <c r="BG301" i="2"/>
  <c r="BF301" i="2"/>
  <c r="T301" i="2"/>
  <c r="R301" i="2"/>
  <c r="P301" i="2"/>
  <c r="BI285" i="2"/>
  <c r="BH285" i="2"/>
  <c r="BG285" i="2"/>
  <c r="BF285" i="2"/>
  <c r="T285" i="2"/>
  <c r="R285" i="2"/>
  <c r="P285" i="2"/>
  <c r="BI276" i="2"/>
  <c r="BH276" i="2"/>
  <c r="BG276" i="2"/>
  <c r="BF276" i="2"/>
  <c r="T276" i="2"/>
  <c r="R276" i="2"/>
  <c r="P276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59" i="2"/>
  <c r="BH259" i="2"/>
  <c r="BG259" i="2"/>
  <c r="BF259" i="2"/>
  <c r="T259" i="2"/>
  <c r="R259" i="2"/>
  <c r="P259" i="2"/>
  <c r="BI251" i="2"/>
  <c r="BH251" i="2"/>
  <c r="BG251" i="2"/>
  <c r="BF251" i="2"/>
  <c r="T251" i="2"/>
  <c r="R251" i="2"/>
  <c r="P251" i="2"/>
  <c r="BI225" i="2"/>
  <c r="BH225" i="2"/>
  <c r="BG225" i="2"/>
  <c r="BF225" i="2"/>
  <c r="T225" i="2"/>
  <c r="R225" i="2"/>
  <c r="P225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2" i="2"/>
  <c r="BH172" i="2"/>
  <c r="BG172" i="2"/>
  <c r="BF172" i="2"/>
  <c r="T172" i="2"/>
  <c r="R172" i="2"/>
  <c r="P172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41" i="2"/>
  <c r="BH141" i="2"/>
  <c r="BG141" i="2"/>
  <c r="BF141" i="2"/>
  <c r="T141" i="2"/>
  <c r="R141" i="2"/>
  <c r="P141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1" i="2"/>
  <c r="BH121" i="2"/>
  <c r="BG121" i="2"/>
  <c r="BF121" i="2"/>
  <c r="T121" i="2"/>
  <c r="R121" i="2"/>
  <c r="P121" i="2"/>
  <c r="BI117" i="2"/>
  <c r="BH117" i="2"/>
  <c r="BG117" i="2"/>
  <c r="BF117" i="2"/>
  <c r="T117" i="2"/>
  <c r="R117" i="2"/>
  <c r="P117" i="2"/>
  <c r="BI113" i="2"/>
  <c r="BH113" i="2"/>
  <c r="BG113" i="2"/>
  <c r="BF113" i="2"/>
  <c r="T113" i="2"/>
  <c r="R113" i="2"/>
  <c r="P113" i="2"/>
  <c r="BI109" i="2"/>
  <c r="F37" i="2" s="1"/>
  <c r="BH109" i="2"/>
  <c r="BG109" i="2"/>
  <c r="BF109" i="2"/>
  <c r="T109" i="2"/>
  <c r="R109" i="2"/>
  <c r="P109" i="2"/>
  <c r="J102" i="2"/>
  <c r="F102" i="2"/>
  <c r="F100" i="2"/>
  <c r="E98" i="2"/>
  <c r="J54" i="2"/>
  <c r="F54" i="2"/>
  <c r="F52" i="2"/>
  <c r="E50" i="2"/>
  <c r="J24" i="2"/>
  <c r="E24" i="2"/>
  <c r="J103" i="2" s="1"/>
  <c r="J23" i="2"/>
  <c r="J18" i="2"/>
  <c r="E18" i="2"/>
  <c r="F103" i="2" s="1"/>
  <c r="J17" i="2"/>
  <c r="J12" i="2"/>
  <c r="J100" i="2" s="1"/>
  <c r="E7" i="2"/>
  <c r="E48" i="2"/>
  <c r="L50" i="1"/>
  <c r="AM50" i="1"/>
  <c r="AM49" i="1"/>
  <c r="L49" i="1"/>
  <c r="AM47" i="1"/>
  <c r="L47" i="1"/>
  <c r="L45" i="1"/>
  <c r="L44" i="1"/>
  <c r="BK341" i="6"/>
  <c r="BK795" i="2"/>
  <c r="BK562" i="2"/>
  <c r="J437" i="2"/>
  <c r="BK1584" i="2"/>
  <c r="BK970" i="2"/>
  <c r="BK1029" i="2"/>
  <c r="J850" i="2"/>
  <c r="BK836" i="2"/>
  <c r="J251" i="2"/>
  <c r="J1308" i="2"/>
  <c r="BK269" i="2"/>
  <c r="AS54" i="1"/>
  <c r="BK195" i="3"/>
  <c r="BK203" i="3"/>
  <c r="J111" i="3"/>
  <c r="BK186" i="4"/>
  <c r="BK271" i="4"/>
  <c r="J279" i="6"/>
  <c r="BK274" i="6"/>
  <c r="BK462" i="6"/>
  <c r="J1601" i="2"/>
  <c r="J863" i="2"/>
  <c r="J1316" i="2"/>
  <c r="BK427" i="2"/>
  <c r="J1424" i="2"/>
  <c r="BK191" i="3"/>
  <c r="BK88" i="3"/>
  <c r="BK89" i="4"/>
  <c r="BK111" i="5"/>
  <c r="BK143" i="6"/>
  <c r="J425" i="6"/>
  <c r="BK1517" i="2"/>
  <c r="BK929" i="2"/>
  <c r="J735" i="2"/>
  <c r="J1413" i="2"/>
  <c r="J394" i="2"/>
  <c r="BK182" i="2"/>
  <c r="BK1424" i="2"/>
  <c r="J454" i="2"/>
  <c r="BK871" i="2"/>
  <c r="J1298" i="2"/>
  <c r="BK424" i="2"/>
  <c r="BK542" i="2"/>
  <c r="BK580" i="2"/>
  <c r="BK1510" i="2"/>
  <c r="BK989" i="2"/>
  <c r="J929" i="2"/>
  <c r="J1340" i="2"/>
  <c r="BK440" i="2"/>
  <c r="BK474" i="2"/>
  <c r="J1576" i="2"/>
  <c r="BK1337" i="2"/>
  <c r="J808" i="2"/>
  <c r="BK1025" i="2"/>
  <c r="BK1419" i="2"/>
  <c r="J747" i="2"/>
  <c r="BK162" i="2"/>
  <c r="J777" i="2"/>
  <c r="BK109" i="2"/>
  <c r="BK502" i="2"/>
  <c r="J177" i="3"/>
  <c r="BK193" i="3"/>
  <c r="BK200" i="4"/>
  <c r="J176" i="4"/>
  <c r="J234" i="4"/>
  <c r="J137" i="4"/>
  <c r="BK232" i="4"/>
  <c r="BK134" i="4"/>
  <c r="BK106" i="5"/>
  <c r="BK114" i="5"/>
  <c r="J385" i="6"/>
  <c r="J100" i="6"/>
  <c r="BK385" i="6"/>
  <c r="J131" i="6"/>
  <c r="BK337" i="6"/>
  <c r="BK117" i="7"/>
  <c r="BK1428" i="2"/>
  <c r="BK259" i="2"/>
  <c r="J924" i="2"/>
  <c r="J1181" i="2"/>
  <c r="BK141" i="2"/>
  <c r="BK115" i="3"/>
  <c r="BK289" i="6"/>
  <c r="J1364" i="2"/>
  <c r="BK715" i="2"/>
  <c r="BK1130" i="2"/>
  <c r="J1185" i="2"/>
  <c r="BK175" i="3"/>
  <c r="J147" i="3"/>
  <c r="J134" i="4"/>
  <c r="J227" i="4"/>
  <c r="J114" i="5"/>
  <c r="BK308" i="6"/>
  <c r="J1048" i="2"/>
  <c r="BK1281" i="2"/>
  <c r="J1029" i="2"/>
  <c r="BK947" i="2"/>
  <c r="J281" i="4"/>
  <c r="J1290" i="2"/>
  <c r="BK1262" i="2"/>
  <c r="J1428" i="2"/>
  <c r="BK1043" i="2"/>
  <c r="BK1444" i="2"/>
  <c r="J762" i="2"/>
  <c r="BK850" i="2"/>
  <c r="J867" i="2"/>
  <c r="J141" i="2"/>
  <c r="J557" i="2"/>
  <c r="BK1493" i="2"/>
  <c r="BK764" i="2"/>
  <c r="J478" i="2"/>
  <c r="BK1316" i="2"/>
  <c r="BK449" i="2"/>
  <c r="J659" i="2"/>
  <c r="J1039" i="2"/>
  <c r="BK205" i="3"/>
  <c r="J123" i="3"/>
  <c r="BK96" i="3"/>
  <c r="BK264" i="4"/>
  <c r="BK274" i="4"/>
  <c r="BK254" i="4"/>
  <c r="BK266" i="4"/>
  <c r="BK188" i="4"/>
  <c r="BK234" i="4"/>
  <c r="BK191" i="4"/>
  <c r="J101" i="5"/>
  <c r="J409" i="6"/>
  <c r="J440" i="6"/>
  <c r="J299" i="6"/>
  <c r="J289" i="6"/>
  <c r="BK498" i="6"/>
  <c r="BK396" i="6"/>
  <c r="BK476" i="6"/>
  <c r="BK199" i="6"/>
  <c r="BK97" i="7"/>
  <c r="J1521" i="2"/>
  <c r="J1071" i="2"/>
  <c r="BK405" i="2"/>
  <c r="J859" i="2"/>
  <c r="J812" i="2"/>
  <c r="BK109" i="3"/>
  <c r="J128" i="3"/>
  <c r="J212" i="4"/>
  <c r="BK178" i="4"/>
  <c r="J171" i="4"/>
  <c r="J140" i="4"/>
  <c r="BK140" i="4"/>
  <c r="BK219" i="4"/>
  <c r="J109" i="5"/>
  <c r="J104" i="5"/>
  <c r="BK404" i="6"/>
  <c r="BK511" i="6"/>
  <c r="BK345" i="6"/>
  <c r="BK400" i="6"/>
  <c r="J413" i="6"/>
  <c r="BK284" i="6"/>
  <c r="BK111" i="6"/>
  <c r="BK311" i="6"/>
  <c r="BK101" i="7"/>
  <c r="BK1480" i="2"/>
  <c r="BK549" i="2"/>
  <c r="J965" i="2"/>
  <c r="BK130" i="2"/>
  <c r="J758" i="2"/>
  <c r="BK494" i="2"/>
  <c r="BK147" i="3"/>
  <c r="BK214" i="4"/>
  <c r="BK171" i="4"/>
  <c r="BK261" i="4"/>
  <c r="J292" i="4"/>
  <c r="BK197" i="4"/>
  <c r="J87" i="5"/>
  <c r="BK502" i="6"/>
  <c r="BK116" i="6"/>
  <c r="J487" i="6"/>
  <c r="J247" i="6"/>
  <c r="J1526" i="2"/>
  <c r="BK1290" i="2"/>
  <c r="BK557" i="2"/>
  <c r="J1407" i="2"/>
  <c r="J741" i="2"/>
  <c r="BK522" i="2"/>
  <c r="BK1185" i="2"/>
  <c r="J181" i="3"/>
  <c r="BK171" i="3"/>
  <c r="BK287" i="4"/>
  <c r="BK247" i="4"/>
  <c r="J173" i="4"/>
  <c r="BK87" i="5"/>
  <c r="BK444" i="6"/>
  <c r="J94" i="7"/>
  <c r="J820" i="2"/>
  <c r="J1064" i="2"/>
  <c r="BK1176" i="2"/>
  <c r="BK1275" i="2"/>
  <c r="BK444" i="2"/>
  <c r="J1337" i="2"/>
  <c r="BK659" i="2"/>
  <c r="J1626" i="2"/>
  <c r="BK1064" i="2"/>
  <c r="J185" i="2"/>
  <c r="J1077" i="2"/>
  <c r="J1387" i="2"/>
  <c r="J484" i="2"/>
  <c r="J900" i="2"/>
  <c r="J163" i="3"/>
  <c r="BK213" i="3"/>
  <c r="BK125" i="4"/>
  <c r="BK195" i="4"/>
  <c r="BK126" i="6"/>
  <c r="BK88" i="7"/>
  <c r="BK812" i="2"/>
  <c r="J961" i="2"/>
  <c r="BK747" i="2"/>
  <c r="J169" i="3"/>
  <c r="BK139" i="3"/>
  <c r="J163" i="4"/>
  <c r="BK247" i="6"/>
  <c r="J345" i="6"/>
  <c r="BK1476" i="2"/>
  <c r="BK462" i="2"/>
  <c r="BK484" i="2"/>
  <c r="J951" i="2"/>
  <c r="J1203" i="2"/>
  <c r="F35" i="2"/>
  <c r="BK1409" i="2"/>
  <c r="J886" i="2"/>
  <c r="BK681" i="2"/>
  <c r="J1097" i="2"/>
  <c r="BK1302" i="2"/>
  <c r="BK938" i="2"/>
  <c r="J1082" i="2"/>
  <c r="BK1149" i="2"/>
  <c r="BK143" i="3"/>
  <c r="BK123" i="3"/>
  <c r="J264" i="4"/>
  <c r="BK242" i="4"/>
  <c r="J242" i="4"/>
  <c r="J232" i="4"/>
  <c r="BK204" i="4"/>
  <c r="J106" i="5"/>
  <c r="BK361" i="6"/>
  <c r="J152" i="6"/>
  <c r="J183" i="6"/>
  <c r="J353" i="6"/>
  <c r="J508" i="6"/>
  <c r="J123" i="6"/>
  <c r="BK1558" i="2"/>
  <c r="BK769" i="2"/>
  <c r="J117" i="2"/>
  <c r="J113" i="2"/>
  <c r="J829" i="2"/>
  <c r="BK199" i="3"/>
  <c r="BK104" i="4"/>
  <c r="BK237" i="4"/>
  <c r="J257" i="4"/>
  <c r="BK163" i="4"/>
  <c r="BK90" i="5"/>
  <c r="J93" i="5"/>
  <c r="BK392" i="6"/>
  <c r="J476" i="6"/>
  <c r="J284" i="6"/>
  <c r="J381" i="6"/>
  <c r="J361" i="6"/>
  <c r="J462" i="6"/>
  <c r="J502" i="6"/>
  <c r="J215" i="6"/>
  <c r="BK121" i="7"/>
  <c r="BK1649" i="2"/>
  <c r="BK1498" i="2"/>
  <c r="J1415" i="2"/>
  <c r="BK333" i="2"/>
  <c r="J1149" i="2"/>
  <c r="BK863" i="2"/>
  <c r="BK803" i="2"/>
  <c r="BK1053" i="2"/>
  <c r="BK377" i="2"/>
  <c r="BK507" i="2"/>
  <c r="BK1212" i="2"/>
  <c r="BK152" i="2"/>
  <c r="J100" i="3"/>
  <c r="J219" i="3"/>
  <c r="J197" i="3"/>
  <c r="J98" i="4"/>
  <c r="J89" i="4"/>
  <c r="J276" i="4"/>
  <c r="J111" i="4"/>
  <c r="J168" i="4"/>
  <c r="BK239" i="4"/>
  <c r="J249" i="4"/>
  <c r="J104" i="4"/>
  <c r="BK109" i="5"/>
  <c r="BK122" i="5"/>
  <c r="J274" i="6"/>
  <c r="J199" i="6"/>
  <c r="J400" i="6"/>
  <c r="J458" i="6"/>
  <c r="J365" i="6"/>
  <c r="J498" i="6"/>
  <c r="J469" i="6"/>
  <c r="BK91" i="7"/>
  <c r="BK1674" i="2"/>
  <c r="J1490" i="2"/>
  <c r="BK1237" i="2"/>
  <c r="J1053" i="2"/>
  <c r="J494" i="2"/>
  <c r="BK360" i="2"/>
  <c r="BK1308" i="2"/>
  <c r="BK797" i="2"/>
  <c r="BK640" i="2"/>
  <c r="J1086" i="2"/>
  <c r="J371" i="2"/>
  <c r="J1232" i="2"/>
  <c r="J434" i="2"/>
  <c r="BK729" i="2"/>
  <c r="BK208" i="3"/>
  <c r="BK155" i="3"/>
  <c r="BK169" i="3"/>
  <c r="BK177" i="3"/>
  <c r="J259" i="4"/>
  <c r="J119" i="4"/>
  <c r="J107" i="4"/>
  <c r="BK224" i="4"/>
  <c r="BK119" i="5"/>
  <c r="J320" i="6"/>
  <c r="J433" i="6"/>
  <c r="BK316" i="6"/>
  <c r="BK183" i="6"/>
  <c r="BK1514" i="2"/>
  <c r="J1193" i="2"/>
  <c r="J462" i="2"/>
  <c r="J1253" i="2"/>
  <c r="BK346" i="2"/>
  <c r="J1389" i="2"/>
  <c r="J982" i="2"/>
  <c r="J326" i="2"/>
  <c r="J729" i="2"/>
  <c r="BK454" i="2"/>
  <c r="J1642" i="2"/>
  <c r="J1480" i="2"/>
  <c r="BK1146" i="2"/>
  <c r="J598" i="2"/>
  <c r="J1503" i="2"/>
  <c r="J225" i="2"/>
  <c r="J947" i="2"/>
  <c r="BK465" i="2"/>
  <c r="J134" i="2"/>
  <c r="BK1189" i="2"/>
  <c r="BK117" i="2"/>
  <c r="BK1000" i="2"/>
  <c r="J121" i="2"/>
  <c r="J205" i="3"/>
  <c r="J213" i="3"/>
  <c r="J204" i="4"/>
  <c r="BK353" i="6"/>
  <c r="J125" i="7"/>
  <c r="J1649" i="2"/>
  <c r="BK1397" i="2"/>
  <c r="BK961" i="2"/>
  <c r="BK394" i="2"/>
  <c r="BK1207" i="2"/>
  <c r="J715" i="2"/>
  <c r="J525" i="2"/>
  <c r="BK1086" i="2"/>
  <c r="BK528" i="2"/>
  <c r="BK159" i="3"/>
  <c r="J202" i="4"/>
  <c r="J271" i="4"/>
  <c r="J188" i="4"/>
  <c r="J122" i="4"/>
  <c r="J84" i="5"/>
  <c r="BK279" i="6"/>
  <c r="J126" i="6"/>
  <c r="BK1642" i="2"/>
  <c r="J1493" i="2"/>
  <c r="J1154" i="2"/>
  <c r="J621" i="2"/>
  <c r="BK1294" i="2"/>
  <c r="J1281" i="2"/>
  <c r="J1057" i="2"/>
  <c r="BK993" i="2"/>
  <c r="BK1681" i="2"/>
  <c r="J942" i="2"/>
  <c r="J1498" i="2"/>
  <c r="J1043" i="2"/>
  <c r="BK772" i="2"/>
  <c r="J1393" i="2"/>
  <c r="J845" i="2"/>
  <c r="J518" i="2"/>
  <c r="J782" i="2"/>
  <c r="BK276" i="2"/>
  <c r="J1328" i="2"/>
  <c r="J431" i="2"/>
  <c r="J1227" i="2"/>
  <c r="J424" i="2"/>
  <c r="J1189" i="2"/>
  <c r="BK323" i="2"/>
  <c r="BK386" i="2"/>
  <c r="BK1407" i="2"/>
  <c r="J609" i="2"/>
  <c r="J909" i="2"/>
  <c r="J1130" i="2"/>
  <c r="J1419" i="2"/>
  <c r="J338" i="2"/>
  <c r="J171" i="3"/>
  <c r="J208" i="3"/>
  <c r="BK111" i="3"/>
  <c r="J287" i="4"/>
  <c r="J160" i="4"/>
  <c r="BK107" i="4"/>
  <c r="J125" i="4"/>
  <c r="BK151" i="4"/>
  <c r="J149" i="4"/>
  <c r="BK84" i="5"/>
  <c r="J111" i="5"/>
  <c r="J308" i="6"/>
  <c r="J337" i="6"/>
  <c r="J448" i="6"/>
  <c r="BK226" i="6"/>
  <c r="BK452" i="6"/>
  <c r="BK333" i="6"/>
  <c r="J88" i="7"/>
  <c r="J91" i="7"/>
  <c r="J1217" i="2"/>
  <c r="J522" i="2"/>
  <c r="J824" i="2"/>
  <c r="J1200" i="2"/>
  <c r="J195" i="3"/>
  <c r="J155" i="3"/>
  <c r="BK1102" i="2"/>
  <c r="BK172" i="2"/>
  <c r="J1478" i="2"/>
  <c r="J1383" i="2"/>
  <c r="BK225" i="2"/>
  <c r="J1506" i="2"/>
  <c r="J775" i="2"/>
  <c r="J419" i="2"/>
  <c r="BK1435" i="2"/>
  <c r="BK343" i="2"/>
  <c r="J685" i="2"/>
  <c r="J94" i="3"/>
  <c r="BK137" i="3"/>
  <c r="J214" i="4"/>
  <c r="J404" i="6"/>
  <c r="J1618" i="2"/>
  <c r="BK1387" i="2"/>
  <c r="BK1067" i="2"/>
  <c r="BK1665" i="2"/>
  <c r="J1207" i="2"/>
  <c r="J1332" i="2"/>
  <c r="BK1340" i="2"/>
  <c r="BK782" i="2"/>
  <c r="BK1154" i="2"/>
  <c r="BK217" i="4"/>
  <c r="J166" i="4"/>
  <c r="J95" i="4"/>
  <c r="BK146" i="4"/>
  <c r="J237" i="4"/>
  <c r="BK119" i="4"/>
  <c r="BK125" i="5"/>
  <c r="J122" i="5"/>
  <c r="BK381" i="6"/>
  <c r="J436" i="6"/>
  <c r="BK258" i="6"/>
  <c r="BK100" i="6"/>
  <c r="BK377" i="6"/>
  <c r="J237" i="6"/>
  <c r="BK365" i="6"/>
  <c r="J121" i="7"/>
  <c r="BK1521" i="2"/>
  <c r="BK1227" i="2"/>
  <c r="BK1011" i="2"/>
  <c r="BK1383" i="2"/>
  <c r="J1322" i="2"/>
  <c r="BK1048" i="2"/>
  <c r="BK151" i="3"/>
  <c r="J131" i="3"/>
  <c r="J266" i="4"/>
  <c r="BK227" i="4"/>
  <c r="BK173" i="4"/>
  <c r="J247" i="4"/>
  <c r="BK99" i="5"/>
  <c r="BK369" i="6"/>
  <c r="BK305" i="6"/>
  <c r="BK237" i="6"/>
  <c r="BK357" i="6"/>
  <c r="J1584" i="2"/>
  <c r="BK1389" i="2"/>
  <c r="J752" i="2"/>
  <c r="BK1506" i="2"/>
  <c r="J854" i="2"/>
  <c r="J1397" i="2"/>
  <c r="BK965" i="2"/>
  <c r="BK185" i="3"/>
  <c r="J211" i="3"/>
  <c r="J284" i="4"/>
  <c r="BK176" i="4"/>
  <c r="BK229" i="4"/>
  <c r="BK417" i="6"/>
  <c r="BK152" i="6"/>
  <c r="J1484" i="2"/>
  <c r="J664" i="2"/>
  <c r="BK775" i="2"/>
  <c r="BK167" i="2"/>
  <c r="BK1657" i="2"/>
  <c r="BK799" i="2"/>
  <c r="BK1203" i="2"/>
  <c r="BK958" i="2"/>
  <c r="J1674" i="2"/>
  <c r="J1011" i="2"/>
  <c r="J130" i="2"/>
  <c r="J954" i="2"/>
  <c r="BK859" i="2"/>
  <c r="J1168" i="2"/>
  <c r="J201" i="3"/>
  <c r="BK222" i="3"/>
  <c r="BK289" i="4"/>
  <c r="J157" i="4"/>
  <c r="J444" i="6"/>
  <c r="BK388" i="6"/>
  <c r="J111" i="6"/>
  <c r="J1262" i="2"/>
  <c r="BK735" i="2"/>
  <c r="J993" i="2"/>
  <c r="J199" i="3"/>
  <c r="J209" i="4"/>
  <c r="BK193" i="4"/>
  <c r="BK425" i="6"/>
  <c r="BK131" i="6"/>
  <c r="J799" i="2"/>
  <c r="BK891" i="2"/>
  <c r="BK1634" i="2"/>
  <c r="J266" i="2"/>
  <c r="J1665" i="2"/>
  <c r="BK1173" i="2"/>
  <c r="BK478" i="2"/>
  <c r="J346" i="2"/>
  <c r="BK790" i="2"/>
  <c r="J1112" i="2"/>
  <c r="J1401" i="2"/>
  <c r="J722" i="2"/>
  <c r="BK1484" i="2"/>
  <c r="BK886" i="2"/>
  <c r="BK489" i="2"/>
  <c r="J1173" i="2"/>
  <c r="BK178" i="2"/>
  <c r="J1285" i="2"/>
  <c r="J499" i="2"/>
  <c r="J1346" i="2"/>
  <c r="BK975" i="2"/>
  <c r="J836" i="2"/>
  <c r="J151" i="3"/>
  <c r="J133" i="3"/>
  <c r="BK292" i="4"/>
  <c r="J224" i="4"/>
  <c r="BK168" i="4"/>
  <c r="BK181" i="4"/>
  <c r="BK143" i="4"/>
  <c r="J116" i="4"/>
  <c r="J181" i="4"/>
  <c r="BK222" i="4"/>
  <c r="BK93" i="5"/>
  <c r="BK104" i="5"/>
  <c r="BK421" i="6"/>
  <c r="BK472" i="6"/>
  <c r="J316" i="6"/>
  <c r="J373" i="6"/>
  <c r="BK436" i="6"/>
  <c r="BK325" i="6"/>
  <c r="BK481" i="6"/>
  <c r="J377" i="6"/>
  <c r="BK106" i="7"/>
  <c r="BK1601" i="2"/>
  <c r="BK1298" i="2"/>
  <c r="BK685" i="2"/>
  <c r="J1510" i="2"/>
  <c r="BK664" i="2"/>
  <c r="BK598" i="2"/>
  <c r="BK181" i="3"/>
  <c r="BK201" i="3"/>
  <c r="J186" i="4"/>
  <c r="J269" i="4"/>
  <c r="J1569" i="2"/>
  <c r="J1380" i="2"/>
  <c r="BK829" i="2"/>
  <c r="BK1486" i="2"/>
  <c r="BK518" i="2"/>
  <c r="BK1413" i="2"/>
  <c r="J1242" i="2"/>
  <c r="BK1576" i="2"/>
  <c r="J1176" i="2"/>
  <c r="J470" i="2"/>
  <c r="J580" i="2"/>
  <c r="BK621" i="2"/>
  <c r="J269" i="2"/>
  <c r="J143" i="3"/>
  <c r="BK135" i="3"/>
  <c r="J200" i="4"/>
  <c r="BK116" i="5"/>
  <c r="J97" i="7"/>
  <c r="J562" i="2"/>
  <c r="BK285" i="2"/>
  <c r="J162" i="2"/>
  <c r="BK95" i="4"/>
  <c r="BK433" i="6"/>
  <c r="J1212" i="2"/>
  <c r="J549" i="2"/>
  <c r="BK914" i="2"/>
  <c r="BK777" i="2"/>
  <c r="BK900" i="2"/>
  <c r="BK1242" i="2"/>
  <c r="J1159" i="2"/>
  <c r="BK816" i="2"/>
  <c r="J457" i="2"/>
  <c r="J1486" i="2"/>
  <c r="J871" i="2"/>
  <c r="BK266" i="2"/>
  <c r="J975" i="2"/>
  <c r="BK1368" i="2"/>
  <c r="J333" i="2"/>
  <c r="BK935" i="2"/>
  <c r="BK219" i="3"/>
  <c r="J222" i="3"/>
  <c r="J274" i="4"/>
  <c r="BK259" i="4"/>
  <c r="J195" i="4"/>
  <c r="J183" i="4"/>
  <c r="BK212" i="4"/>
  <c r="J128" i="4"/>
  <c r="J96" i="5"/>
  <c r="J311" i="6"/>
  <c r="J357" i="6"/>
  <c r="J417" i="6"/>
  <c r="BK349" i="6"/>
  <c r="J143" i="6"/>
  <c r="J172" i="6"/>
  <c r="BK163" i="6"/>
  <c r="BK94" i="7"/>
  <c r="BK1403" i="2"/>
  <c r="BK909" i="2"/>
  <c r="BK134" i="2"/>
  <c r="J795" i="2"/>
  <c r="BK1018" i="2"/>
  <c r="BK187" i="3"/>
  <c r="BK128" i="3"/>
  <c r="BK284" i="4"/>
  <c r="BK149" i="4"/>
  <c r="BK116" i="4"/>
  <c r="J151" i="4"/>
  <c r="BK249" i="4"/>
  <c r="BK166" i="4"/>
  <c r="J143" i="4"/>
  <c r="J116" i="5"/>
  <c r="BK458" i="6"/>
  <c r="J325" i="6"/>
  <c r="BK429" i="6"/>
  <c r="BK119" i="6"/>
  <c r="BK172" i="6"/>
  <c r="BK215" i="6"/>
  <c r="J349" i="6"/>
  <c r="J119" i="6"/>
  <c r="BK125" i="7"/>
  <c r="J106" i="7"/>
  <c r="BK1626" i="2"/>
  <c r="BK1439" i="2"/>
  <c r="J465" i="2"/>
  <c r="J182" i="2"/>
  <c r="BK919" i="2"/>
  <c r="BK326" i="2"/>
  <c r="BK708" i="2"/>
  <c r="J1444" i="2"/>
  <c r="J1018" i="2"/>
  <c r="J167" i="2"/>
  <c r="J891" i="2"/>
  <c r="BK133" i="3"/>
  <c r="J135" i="3"/>
  <c r="J96" i="3"/>
  <c r="BK167" i="3"/>
  <c r="BK252" i="4"/>
  <c r="J252" i="4"/>
  <c r="J154" i="4"/>
  <c r="BK122" i="4"/>
  <c r="J131" i="4"/>
  <c r="J219" i="4"/>
  <c r="J217" i="4"/>
  <c r="BK137" i="4"/>
  <c r="J207" i="4"/>
  <c r="J90" i="5"/>
  <c r="BK413" i="6"/>
  <c r="BK448" i="6"/>
  <c r="J270" i="6"/>
  <c r="J392" i="6"/>
  <c r="J116" i="6"/>
  <c r="BK123" i="6"/>
  <c r="J117" i="7"/>
  <c r="J113" i="7"/>
  <c r="BK1503" i="2"/>
  <c r="BK1465" i="2"/>
  <c r="BK1112" i="2"/>
  <c r="J803" i="2"/>
  <c r="BK431" i="2"/>
  <c r="BK113" i="2"/>
  <c r="BK1376" i="2"/>
  <c r="BK841" i="2"/>
  <c r="J507" i="2"/>
  <c r="BK1360" i="2"/>
  <c r="J1465" i="2"/>
  <c r="J790" i="2"/>
  <c r="J285" i="2"/>
  <c r="J405" i="2"/>
  <c r="J147" i="2"/>
  <c r="J139" i="3"/>
  <c r="J119" i="3"/>
  <c r="BK94" i="3"/>
  <c r="J109" i="3"/>
  <c r="J197" i="4"/>
  <c r="J178" i="4"/>
  <c r="BK202" i="4"/>
  <c r="BK207" i="4"/>
  <c r="J99" i="5"/>
  <c r="BK456" i="6"/>
  <c r="BK487" i="6"/>
  <c r="J258" i="6"/>
  <c r="BK469" i="6"/>
  <c r="BK484" i="6"/>
  <c r="J101" i="7"/>
  <c r="J1432" i="2"/>
  <c r="J1000" i="2"/>
  <c r="BK536" i="2"/>
  <c r="J377" i="2"/>
  <c r="J440" i="2"/>
  <c r="BK867" i="2"/>
  <c r="J958" i="2"/>
  <c r="J1558" i="2"/>
  <c r="BK1380" i="2"/>
  <c r="BK1057" i="2"/>
  <c r="J681" i="2"/>
  <c r="BK942" i="2"/>
  <c r="BK1097" i="2"/>
  <c r="J444" i="2"/>
  <c r="J1376" i="2"/>
  <c r="BK1181" i="2"/>
  <c r="J360" i="2"/>
  <c r="BK1526" i="2"/>
  <c r="BK1271" i="2"/>
  <c r="BK824" i="2"/>
  <c r="J502" i="2"/>
  <c r="J532" i="2"/>
  <c r="BK371" i="2"/>
  <c r="J841" i="2"/>
  <c r="BK301" i="2"/>
  <c r="J1302" i="2"/>
  <c r="J427" i="2"/>
  <c r="J1237" i="2"/>
  <c r="BK415" i="2"/>
  <c r="J187" i="3"/>
  <c r="J137" i="3"/>
  <c r="J167" i="3"/>
  <c r="J185" i="3"/>
  <c r="J289" i="4"/>
  <c r="J222" i="4"/>
  <c r="BK98" i="4"/>
  <c r="J125" i="5"/>
  <c r="BK299" i="6"/>
  <c r="BK373" i="6"/>
  <c r="J305" i="6"/>
  <c r="J1542" i="2"/>
  <c r="BK1082" i="2"/>
  <c r="J914" i="2"/>
  <c r="BK1372" i="2"/>
  <c r="BK1107" i="2"/>
  <c r="J152" i="2"/>
  <c r="J259" i="2"/>
  <c r="BK1217" i="2"/>
  <c r="BK100" i="3"/>
  <c r="BK173" i="3"/>
  <c r="BK244" i="4"/>
  <c r="BK131" i="4"/>
  <c r="BK128" i="4"/>
  <c r="BK101" i="5"/>
  <c r="J388" i="6"/>
  <c r="J429" i="6"/>
  <c r="J109" i="7"/>
  <c r="BK1393" i="2"/>
  <c r="J797" i="2"/>
  <c r="BK121" i="2"/>
  <c r="J1360" i="2"/>
  <c r="BK185" i="2"/>
  <c r="BK1168" i="2"/>
  <c r="J1357" i="2"/>
  <c r="J513" i="2"/>
  <c r="J1025" i="2"/>
  <c r="J542" i="2"/>
  <c r="BK1478" i="2"/>
  <c r="BK1401" i="2"/>
  <c r="BK954" i="2"/>
  <c r="BK532" i="2"/>
  <c r="J1102" i="2"/>
  <c r="J536" i="2"/>
  <c r="BK1007" i="2"/>
  <c r="J489" i="2"/>
  <c r="BK1200" i="2"/>
  <c r="J178" i="2"/>
  <c r="J769" i="2"/>
  <c r="BK1563" i="2"/>
  <c r="BK951" i="2"/>
  <c r="J172" i="2"/>
  <c r="BK1346" i="2"/>
  <c r="J772" i="2"/>
  <c r="J935" i="2"/>
  <c r="F36" i="2"/>
  <c r="BK1332" i="2"/>
  <c r="BK1432" i="2"/>
  <c r="BK820" i="2"/>
  <c r="J1634" i="2"/>
  <c r="BK1253" i="2"/>
  <c r="J938" i="2"/>
  <c r="J1344" i="2"/>
  <c r="J343" i="2"/>
  <c r="BK1222" i="2"/>
  <c r="BK131" i="3"/>
  <c r="J173" i="3"/>
  <c r="J254" i="4"/>
  <c r="J193" i="4"/>
  <c r="J229" i="4"/>
  <c r="BK111" i="4"/>
  <c r="BK209" i="4"/>
  <c r="BK508" i="6"/>
  <c r="J226" i="6"/>
  <c r="J333" i="6"/>
  <c r="J1403" i="2"/>
  <c r="BK457" i="2"/>
  <c r="BK1232" i="2"/>
  <c r="J1271" i="2"/>
  <c r="J816" i="2"/>
  <c r="BK609" i="2"/>
  <c r="J1435" i="2"/>
  <c r="J1517" i="2"/>
  <c r="BK741" i="2"/>
  <c r="BK752" i="2"/>
  <c r="J1146" i="2"/>
  <c r="BK163" i="3"/>
  <c r="BK269" i="4"/>
  <c r="BK257" i="4"/>
  <c r="BK440" i="6"/>
  <c r="J1294" i="2"/>
  <c r="BK470" i="2"/>
  <c r="BK525" i="2"/>
  <c r="BK381" i="2"/>
  <c r="J159" i="3"/>
  <c r="BK276" i="4"/>
  <c r="J341" i="6"/>
  <c r="J163" i="6"/>
  <c r="BK1322" i="2"/>
  <c r="J528" i="2"/>
  <c r="BK1344" i="2"/>
  <c r="BK1071" i="2"/>
  <c r="BK1569" i="2"/>
  <c r="J640" i="2"/>
  <c r="J764" i="2"/>
  <c r="BK722" i="2"/>
  <c r="J919" i="2"/>
  <c r="J456" i="6"/>
  <c r="BK1285" i="2"/>
  <c r="BK1121" i="2"/>
  <c r="BK147" i="2"/>
  <c r="J301" i="2"/>
  <c r="J175" i="3"/>
  <c r="J191" i="4"/>
  <c r="BK96" i="5"/>
  <c r="BK320" i="6"/>
  <c r="J1422" i="2"/>
  <c r="BK1422" i="2"/>
  <c r="BK808" i="2"/>
  <c r="J88" i="3"/>
  <c r="J239" i="4"/>
  <c r="J452" i="6"/>
  <c r="BK113" i="7"/>
  <c r="BK854" i="2"/>
  <c r="BK1415" i="2"/>
  <c r="J386" i="2"/>
  <c r="J708" i="2"/>
  <c r="BK434" i="2"/>
  <c r="J1121" i="2"/>
  <c r="J276" i="2"/>
  <c r="J1107" i="2"/>
  <c r="J1681" i="2"/>
  <c r="J1007" i="2"/>
  <c r="BK1618" i="2"/>
  <c r="J1067" i="2"/>
  <c r="BK982" i="2"/>
  <c r="J1275" i="2"/>
  <c r="J1222" i="2"/>
  <c r="BK1542" i="2"/>
  <c r="BK1159" i="2"/>
  <c r="BK437" i="2"/>
  <c r="J415" i="2"/>
  <c r="J989" i="2"/>
  <c r="J381" i="2"/>
  <c r="J449" i="2"/>
  <c r="J115" i="3"/>
  <c r="J191" i="3"/>
  <c r="BK211" i="3"/>
  <c r="BK154" i="4"/>
  <c r="J146" i="4"/>
  <c r="BK160" i="4"/>
  <c r="BK281" i="4"/>
  <c r="BK183" i="4"/>
  <c r="J119" i="5"/>
  <c r="J396" i="6"/>
  <c r="J484" i="6"/>
  <c r="J421" i="6"/>
  <c r="J369" i="6"/>
  <c r="J511" i="6"/>
  <c r="BK270" i="6"/>
  <c r="BK109" i="7"/>
  <c r="J1657" i="2"/>
  <c r="BK845" i="2"/>
  <c r="J970" i="2"/>
  <c r="J1409" i="2"/>
  <c r="BK338" i="2"/>
  <c r="BK119" i="3"/>
  <c r="J261" i="4"/>
  <c r="BK1357" i="2"/>
  <c r="BK499" i="2"/>
  <c r="J474" i="2"/>
  <c r="J1368" i="2"/>
  <c r="J1439" i="2"/>
  <c r="BK1490" i="2"/>
  <c r="BK758" i="2"/>
  <c r="BK1193" i="2"/>
  <c r="BK419" i="2"/>
  <c r="BK1039" i="2"/>
  <c r="BK513" i="2"/>
  <c r="J203" i="3"/>
  <c r="J193" i="3"/>
  <c r="J244" i="4"/>
  <c r="J481" i="6"/>
  <c r="BK409" i="6"/>
  <c r="J1476" i="2"/>
  <c r="BK251" i="2"/>
  <c r="BK762" i="2"/>
  <c r="BK1077" i="2"/>
  <c r="BK197" i="3"/>
  <c r="BK157" i="4"/>
  <c r="J472" i="6"/>
  <c r="J1563" i="2"/>
  <c r="J1514" i="2"/>
  <c r="BK1328" i="2"/>
  <c r="J323" i="2"/>
  <c r="J109" i="2"/>
  <c r="J1372" i="2"/>
  <c r="BK1364" i="2"/>
  <c r="BK924" i="2"/>
  <c r="J34" i="2"/>
  <c r="R151" i="6" l="1"/>
  <c r="BK108" i="2"/>
  <c r="J108" i="2" s="1"/>
  <c r="J61" i="2" s="1"/>
  <c r="P443" i="2"/>
  <c r="P521" i="2"/>
  <c r="P107" i="2" s="1"/>
  <c r="P106" i="2" s="1"/>
  <c r="AU55" i="1" s="1"/>
  <c r="P707" i="2"/>
  <c r="P540" i="2" s="1"/>
  <c r="T974" i="2"/>
  <c r="BK1056" i="2"/>
  <c r="J1056" i="2" s="1"/>
  <c r="J77" i="2" s="1"/>
  <c r="BK1070" i="2"/>
  <c r="J1070" i="2"/>
  <c r="J78" i="2"/>
  <c r="P1070" i="2"/>
  <c r="BK1192" i="2"/>
  <c r="J1192" i="2"/>
  <c r="J80" i="2" s="1"/>
  <c r="P1520" i="2"/>
  <c r="T218" i="3"/>
  <c r="T217" i="3"/>
  <c r="P269" i="6"/>
  <c r="R324" i="6"/>
  <c r="P344" i="6"/>
  <c r="BK428" i="6"/>
  <c r="J428" i="6" s="1"/>
  <c r="J73" i="6" s="1"/>
  <c r="P475" i="6"/>
  <c r="R108" i="2"/>
  <c r="T443" i="2"/>
  <c r="R521" i="2"/>
  <c r="BK707" i="2"/>
  <c r="J707" i="2"/>
  <c r="J69" i="2" s="1"/>
  <c r="R974" i="2"/>
  <c r="P1206" i="2"/>
  <c r="T1331" i="2"/>
  <c r="P1363" i="2"/>
  <c r="P1673" i="2"/>
  <c r="R218" i="3"/>
  <c r="R217" i="3"/>
  <c r="BK280" i="4"/>
  <c r="BK279" i="4"/>
  <c r="J279" i="4" s="1"/>
  <c r="J65" i="4" s="1"/>
  <c r="R443" i="2"/>
  <c r="T521" i="2"/>
  <c r="R707" i="2"/>
  <c r="BK934" i="2"/>
  <c r="J934" i="2" s="1"/>
  <c r="J72" i="2" s="1"/>
  <c r="T1085" i="2"/>
  <c r="R1520" i="2"/>
  <c r="BK88" i="4"/>
  <c r="BK87" i="4" s="1"/>
  <c r="J87" i="4" s="1"/>
  <c r="J60" i="4" s="1"/>
  <c r="J88" i="4"/>
  <c r="J61" i="4" s="1"/>
  <c r="R280" i="4"/>
  <c r="R279" i="4" s="1"/>
  <c r="P99" i="6"/>
  <c r="BK304" i="6"/>
  <c r="J304" i="6"/>
  <c r="J66" i="6"/>
  <c r="P324" i="6"/>
  <c r="P323" i="6" s="1"/>
  <c r="R344" i="6"/>
  <c r="R439" i="6"/>
  <c r="T501" i="6"/>
  <c r="T376" i="2"/>
  <c r="T771" i="2"/>
  <c r="P1042" i="2"/>
  <c r="R1206" i="2"/>
  <c r="R1427" i="2"/>
  <c r="T115" i="4"/>
  <c r="T114" i="4"/>
  <c r="R99" i="6"/>
  <c r="P224" i="2"/>
  <c r="R556" i="2"/>
  <c r="T757" i="2"/>
  <c r="T934" i="2"/>
  <c r="BK1042" i="2"/>
  <c r="J1042" i="2" s="1"/>
  <c r="J76" i="2" s="1"/>
  <c r="T1206" i="2"/>
  <c r="BK1427" i="2"/>
  <c r="J1427" i="2"/>
  <c r="J84" i="2" s="1"/>
  <c r="T1673" i="2"/>
  <c r="R130" i="3"/>
  <c r="T210" i="3"/>
  <c r="BK115" i="4"/>
  <c r="BK114" i="4" s="1"/>
  <c r="J114" i="4" s="1"/>
  <c r="J63" i="4" s="1"/>
  <c r="R269" i="6"/>
  <c r="T324" i="6"/>
  <c r="T336" i="6"/>
  <c r="T439" i="6"/>
  <c r="R501" i="6"/>
  <c r="R224" i="2"/>
  <c r="P556" i="2"/>
  <c r="P757" i="2"/>
  <c r="P934" i="2"/>
  <c r="BK1085" i="2"/>
  <c r="J1085" i="2" s="1"/>
  <c r="J79" i="2" s="1"/>
  <c r="T1192" i="2"/>
  <c r="BK1331" i="2"/>
  <c r="J1331" i="2"/>
  <c r="J82" i="2" s="1"/>
  <c r="P1427" i="2"/>
  <c r="BK1673" i="2"/>
  <c r="J1673" i="2" s="1"/>
  <c r="J86" i="2" s="1"/>
  <c r="R87" i="3"/>
  <c r="T88" i="4"/>
  <c r="R83" i="5"/>
  <c r="R82" i="5" s="1"/>
  <c r="R81" i="5" s="1"/>
  <c r="BK99" i="6"/>
  <c r="J99" i="6" s="1"/>
  <c r="J61" i="6" s="1"/>
  <c r="T269" i="6"/>
  <c r="BK344" i="6"/>
  <c r="J344" i="6"/>
  <c r="J71" i="6" s="1"/>
  <c r="P428" i="6"/>
  <c r="T461" i="6"/>
  <c r="T224" i="2"/>
  <c r="T556" i="2"/>
  <c r="R757" i="2"/>
  <c r="R934" i="2"/>
  <c r="BK1206" i="2"/>
  <c r="J1206" i="2" s="1"/>
  <c r="J81" i="2" s="1"/>
  <c r="P1331" i="2"/>
  <c r="R1363" i="2"/>
  <c r="BK87" i="3"/>
  <c r="R210" i="3"/>
  <c r="T99" i="6"/>
  <c r="BK269" i="6"/>
  <c r="J269" i="6" s="1"/>
  <c r="J65" i="6" s="1"/>
  <c r="T304" i="6"/>
  <c r="BK324" i="6"/>
  <c r="BK336" i="6"/>
  <c r="J336" i="6" s="1"/>
  <c r="J70" i="6" s="1"/>
  <c r="P336" i="6"/>
  <c r="R336" i="6"/>
  <c r="T344" i="6"/>
  <c r="P439" i="6"/>
  <c r="R461" i="6"/>
  <c r="BK501" i="6"/>
  <c r="J501" i="6" s="1"/>
  <c r="J77" i="6" s="1"/>
  <c r="P376" i="2"/>
  <c r="R771" i="2"/>
  <c r="P1056" i="2"/>
  <c r="P87" i="3"/>
  <c r="T110" i="4"/>
  <c r="P304" i="6"/>
  <c r="R356" i="6"/>
  <c r="R428" i="6"/>
  <c r="BK461" i="6"/>
  <c r="J461" i="6" s="1"/>
  <c r="J75" i="6" s="1"/>
  <c r="T475" i="6"/>
  <c r="BK224" i="2"/>
  <c r="J224" i="2"/>
  <c r="J62" i="2" s="1"/>
  <c r="BK556" i="2"/>
  <c r="BK757" i="2"/>
  <c r="J757" i="2" s="1"/>
  <c r="J70" i="2" s="1"/>
  <c r="BK974" i="2"/>
  <c r="BK973" i="2" s="1"/>
  <c r="J973" i="2" s="1"/>
  <c r="J74" i="2" s="1"/>
  <c r="T1042" i="2"/>
  <c r="T1056" i="2"/>
  <c r="T1070" i="2"/>
  <c r="P1192" i="2"/>
  <c r="BK1363" i="2"/>
  <c r="J1363" i="2"/>
  <c r="J83" i="2" s="1"/>
  <c r="T1363" i="2"/>
  <c r="R1673" i="2"/>
  <c r="BK130" i="3"/>
  <c r="J130" i="3" s="1"/>
  <c r="J62" i="3" s="1"/>
  <c r="BK210" i="3"/>
  <c r="J210" i="3"/>
  <c r="J64" i="3" s="1"/>
  <c r="P88" i="4"/>
  <c r="P87" i="4" s="1"/>
  <c r="P280" i="4"/>
  <c r="P279" i="4" s="1"/>
  <c r="P83" i="5"/>
  <c r="P82" i="5"/>
  <c r="P81" i="5"/>
  <c r="AU58" i="1" s="1"/>
  <c r="BK151" i="6"/>
  <c r="J151" i="6" s="1"/>
  <c r="J64" i="6" s="1"/>
  <c r="T356" i="6"/>
  <c r="P108" i="2"/>
  <c r="R376" i="2"/>
  <c r="BK771" i="2"/>
  <c r="J771" i="2" s="1"/>
  <c r="J71" i="2" s="1"/>
  <c r="P1085" i="2"/>
  <c r="BK1520" i="2"/>
  <c r="J1520" i="2"/>
  <c r="J85" i="2" s="1"/>
  <c r="T87" i="3"/>
  <c r="P218" i="3"/>
  <c r="P217" i="3" s="1"/>
  <c r="P115" i="4"/>
  <c r="P114" i="4" s="1"/>
  <c r="R87" i="7"/>
  <c r="BK376" i="2"/>
  <c r="J376" i="2" s="1"/>
  <c r="J63" i="2" s="1"/>
  <c r="P771" i="2"/>
  <c r="R1085" i="2"/>
  <c r="T1520" i="2"/>
  <c r="P130" i="3"/>
  <c r="BK218" i="3"/>
  <c r="BK217" i="3"/>
  <c r="J217" i="3" s="1"/>
  <c r="J65" i="3" s="1"/>
  <c r="R88" i="4"/>
  <c r="R87" i="4" s="1"/>
  <c r="T280" i="4"/>
  <c r="T279" i="4" s="1"/>
  <c r="T83" i="5"/>
  <c r="T82" i="5"/>
  <c r="T81" i="5" s="1"/>
  <c r="T151" i="6"/>
  <c r="R304" i="6"/>
  <c r="BK356" i="6"/>
  <c r="J356" i="6"/>
  <c r="J72" i="6" s="1"/>
  <c r="BK439" i="6"/>
  <c r="J439" i="6"/>
  <c r="J74" i="6" s="1"/>
  <c r="P461" i="6"/>
  <c r="BK475" i="6"/>
  <c r="J475" i="6" s="1"/>
  <c r="J76" i="6" s="1"/>
  <c r="P501" i="6"/>
  <c r="BK87" i="7"/>
  <c r="J87" i="7"/>
  <c r="J61" i="7" s="1"/>
  <c r="T87" i="7"/>
  <c r="BK105" i="7"/>
  <c r="J105" i="7" s="1"/>
  <c r="J63" i="7" s="1"/>
  <c r="P105" i="7"/>
  <c r="T105" i="7"/>
  <c r="P120" i="7"/>
  <c r="R120" i="7"/>
  <c r="T108" i="2"/>
  <c r="BK443" i="2"/>
  <c r="J443" i="2" s="1"/>
  <c r="J64" i="2" s="1"/>
  <c r="BK521" i="2"/>
  <c r="J521" i="2"/>
  <c r="J65" i="2"/>
  <c r="T707" i="2"/>
  <c r="P974" i="2"/>
  <c r="P973" i="2"/>
  <c r="R1042" i="2"/>
  <c r="R1056" i="2"/>
  <c r="R1070" i="2"/>
  <c r="R1192" i="2"/>
  <c r="R1331" i="2"/>
  <c r="T1427" i="2"/>
  <c r="T130" i="3"/>
  <c r="P210" i="3"/>
  <c r="R115" i="4"/>
  <c r="R114" i="4"/>
  <c r="BK83" i="5"/>
  <c r="BK82" i="5"/>
  <c r="BK81" i="5" s="1"/>
  <c r="J81" i="5" s="1"/>
  <c r="J59" i="5" s="1"/>
  <c r="J82" i="5"/>
  <c r="J60" i="5" s="1"/>
  <c r="P151" i="6"/>
  <c r="P356" i="6"/>
  <c r="T428" i="6"/>
  <c r="R475" i="6"/>
  <c r="P87" i="7"/>
  <c r="P86" i="7"/>
  <c r="P85" i="7" s="1"/>
  <c r="AU60" i="1" s="1"/>
  <c r="R105" i="7"/>
  <c r="BK120" i="7"/>
  <c r="J120" i="7"/>
  <c r="J65" i="7" s="1"/>
  <c r="T120" i="7"/>
  <c r="BK130" i="6"/>
  <c r="J130" i="6" s="1"/>
  <c r="J62" i="6" s="1"/>
  <c r="BK142" i="6"/>
  <c r="J142" i="6" s="1"/>
  <c r="J63" i="6" s="1"/>
  <c r="BK319" i="6"/>
  <c r="J319" i="6"/>
  <c r="J67" i="6"/>
  <c r="BK969" i="2"/>
  <c r="J969" i="2"/>
  <c r="J73" i="2"/>
  <c r="BK127" i="3"/>
  <c r="J127" i="3"/>
  <c r="J61" i="3" s="1"/>
  <c r="BK100" i="7"/>
  <c r="J100" i="7"/>
  <c r="J62" i="7" s="1"/>
  <c r="BK207" i="3"/>
  <c r="J207" i="3"/>
  <c r="J63" i="3" s="1"/>
  <c r="BK110" i="4"/>
  <c r="J110" i="4" s="1"/>
  <c r="J62" i="4" s="1"/>
  <c r="BK541" i="2"/>
  <c r="J541" i="2" s="1"/>
  <c r="J67" i="2" s="1"/>
  <c r="BK116" i="7"/>
  <c r="J116" i="7" s="1"/>
  <c r="J64" i="7" s="1"/>
  <c r="J324" i="6"/>
  <c r="J69" i="6"/>
  <c r="J52" i="7"/>
  <c r="J82" i="7"/>
  <c r="BE88" i="7"/>
  <c r="BE91" i="7"/>
  <c r="BE97" i="7"/>
  <c r="E48" i="7"/>
  <c r="BE101" i="7"/>
  <c r="BE109" i="7"/>
  <c r="F82" i="7"/>
  <c r="BE94" i="7"/>
  <c r="BE117" i="7"/>
  <c r="BE125" i="7"/>
  <c r="BE106" i="7"/>
  <c r="BE113" i="7"/>
  <c r="BE121" i="7"/>
  <c r="BE116" i="6"/>
  <c r="BE270" i="6"/>
  <c r="BE284" i="6"/>
  <c r="BE377" i="6"/>
  <c r="J94" i="6"/>
  <c r="BE396" i="6"/>
  <c r="J83" i="5"/>
  <c r="J61" i="5" s="1"/>
  <c r="BE100" i="6"/>
  <c r="BE172" i="6"/>
  <c r="BE215" i="6"/>
  <c r="BE226" i="6"/>
  <c r="BE237" i="6"/>
  <c r="BE299" i="6"/>
  <c r="BE320" i="6"/>
  <c r="BE341" i="6"/>
  <c r="BE345" i="6"/>
  <c r="BE452" i="6"/>
  <c r="BE472" i="6"/>
  <c r="BE111" i="6"/>
  <c r="BE119" i="6"/>
  <c r="BE305" i="6"/>
  <c r="BE308" i="6"/>
  <c r="BE357" i="6"/>
  <c r="BE388" i="6"/>
  <c r="BE413" i="6"/>
  <c r="BE421" i="6"/>
  <c r="BE469" i="6"/>
  <c r="BE484" i="6"/>
  <c r="BE126" i="6"/>
  <c r="BE361" i="6"/>
  <c r="BE199" i="6"/>
  <c r="BE289" i="6"/>
  <c r="BE353" i="6"/>
  <c r="BE369" i="6"/>
  <c r="BE381" i="6"/>
  <c r="BE444" i="6"/>
  <c r="BE456" i="6"/>
  <c r="BE476" i="6"/>
  <c r="BE481" i="6"/>
  <c r="BE487" i="6"/>
  <c r="BE502" i="6"/>
  <c r="BE508" i="6"/>
  <c r="F55" i="6"/>
  <c r="BE143" i="6"/>
  <c r="BE247" i="6"/>
  <c r="BE311" i="6"/>
  <c r="BE400" i="6"/>
  <c r="BE404" i="6"/>
  <c r="BE425" i="6"/>
  <c r="E48" i="6"/>
  <c r="J91" i="6"/>
  <c r="BE365" i="6"/>
  <c r="BE385" i="6"/>
  <c r="BE409" i="6"/>
  <c r="BE440" i="6"/>
  <c r="BE279" i="6"/>
  <c r="BE325" i="6"/>
  <c r="BE349" i="6"/>
  <c r="BE373" i="6"/>
  <c r="BE392" i="6"/>
  <c r="BE433" i="6"/>
  <c r="BE131" i="6"/>
  <c r="BE274" i="6"/>
  <c r="BE316" i="6"/>
  <c r="BE458" i="6"/>
  <c r="BE462" i="6"/>
  <c r="BE498" i="6"/>
  <c r="BE511" i="6"/>
  <c r="BE123" i="6"/>
  <c r="BE152" i="6"/>
  <c r="BE163" i="6"/>
  <c r="BE183" i="6"/>
  <c r="BE333" i="6"/>
  <c r="BE337" i="6"/>
  <c r="BE436" i="6"/>
  <c r="BE448" i="6"/>
  <c r="BE258" i="6"/>
  <c r="BE417" i="6"/>
  <c r="BE429" i="6"/>
  <c r="BE119" i="5"/>
  <c r="J115" i="4"/>
  <c r="J64" i="4" s="1"/>
  <c r="J280" i="4"/>
  <c r="J66" i="4" s="1"/>
  <c r="F55" i="5"/>
  <c r="BE109" i="5"/>
  <c r="BE101" i="5"/>
  <c r="BE114" i="5"/>
  <c r="BE125" i="5"/>
  <c r="BE122" i="5"/>
  <c r="BE106" i="5"/>
  <c r="E48" i="5"/>
  <c r="J52" i="5"/>
  <c r="J55" i="5"/>
  <c r="BE84" i="5"/>
  <c r="BE90" i="5"/>
  <c r="BE93" i="5"/>
  <c r="BE96" i="5"/>
  <c r="BE99" i="5"/>
  <c r="BE104" i="5"/>
  <c r="BE116" i="5"/>
  <c r="BE87" i="5"/>
  <c r="BE111" i="5"/>
  <c r="J55" i="4"/>
  <c r="BE95" i="4"/>
  <c r="BE119" i="4"/>
  <c r="BE128" i="4"/>
  <c r="BE188" i="4"/>
  <c r="BE193" i="4"/>
  <c r="BE234" i="4"/>
  <c r="J218" i="3"/>
  <c r="J66" i="3"/>
  <c r="F55" i="4"/>
  <c r="BE111" i="4"/>
  <c r="BE131" i="4"/>
  <c r="BE160" i="4"/>
  <c r="BE181" i="4"/>
  <c r="BE214" i="4"/>
  <c r="BE229" i="4"/>
  <c r="J87" i="3"/>
  <c r="J60" i="3" s="1"/>
  <c r="J52" i="4"/>
  <c r="BE209" i="4"/>
  <c r="BE219" i="4"/>
  <c r="BE222" i="4"/>
  <c r="BE227" i="4"/>
  <c r="BE252" i="4"/>
  <c r="BE89" i="4"/>
  <c r="BE116" i="4"/>
  <c r="BE176" i="4"/>
  <c r="BE217" i="4"/>
  <c r="BE224" i="4"/>
  <c r="BE237" i="4"/>
  <c r="BE244" i="4"/>
  <c r="BE281" i="4"/>
  <c r="BE195" i="4"/>
  <c r="BE204" i="4"/>
  <c r="BE239" i="4"/>
  <c r="BE287" i="4"/>
  <c r="BE289" i="4"/>
  <c r="BE104" i="4"/>
  <c r="BE107" i="4"/>
  <c r="BE125" i="4"/>
  <c r="BE134" i="4"/>
  <c r="BE137" i="4"/>
  <c r="BE163" i="4"/>
  <c r="BE168" i="4"/>
  <c r="BE171" i="4"/>
  <c r="BE178" i="4"/>
  <c r="E48" i="4"/>
  <c r="BE122" i="4"/>
  <c r="BE186" i="4"/>
  <c r="BE197" i="4"/>
  <c r="BE202" i="4"/>
  <c r="BE212" i="4"/>
  <c r="BE98" i="4"/>
  <c r="BE146" i="4"/>
  <c r="BE149" i="4"/>
  <c r="BE151" i="4"/>
  <c r="BE154" i="4"/>
  <c r="BE157" i="4"/>
  <c r="BE183" i="4"/>
  <c r="BE200" i="4"/>
  <c r="BE232" i="4"/>
  <c r="BE249" i="4"/>
  <c r="BE140" i="4"/>
  <c r="BE143" i="4"/>
  <c r="BE191" i="4"/>
  <c r="BE207" i="4"/>
  <c r="BE247" i="4"/>
  <c r="BE261" i="4"/>
  <c r="BE266" i="4"/>
  <c r="BE269" i="4"/>
  <c r="BE271" i="4"/>
  <c r="BE274" i="4"/>
  <c r="BE276" i="4"/>
  <c r="BE166" i="4"/>
  <c r="BE259" i="4"/>
  <c r="BE254" i="4"/>
  <c r="BE284" i="4"/>
  <c r="BE292" i="4"/>
  <c r="BE173" i="4"/>
  <c r="BE242" i="4"/>
  <c r="BE257" i="4"/>
  <c r="BE264" i="4"/>
  <c r="E48" i="3"/>
  <c r="J55" i="3"/>
  <c r="F83" i="3"/>
  <c r="BE163" i="3"/>
  <c r="BE169" i="3"/>
  <c r="BE100" i="3"/>
  <c r="BE208" i="3"/>
  <c r="BE219" i="3"/>
  <c r="J556" i="2"/>
  <c r="J68" i="2" s="1"/>
  <c r="J52" i="3"/>
  <c r="BE109" i="3"/>
  <c r="BE128" i="3"/>
  <c r="BE155" i="3"/>
  <c r="BE177" i="3"/>
  <c r="BE205" i="3"/>
  <c r="BE119" i="3"/>
  <c r="BE123" i="3"/>
  <c r="BE131" i="3"/>
  <c r="BE135" i="3"/>
  <c r="BE143" i="3"/>
  <c r="BE175" i="3"/>
  <c r="BE195" i="3"/>
  <c r="BE203" i="3"/>
  <c r="BE211" i="3"/>
  <c r="BE213" i="3"/>
  <c r="BE222" i="3"/>
  <c r="BE159" i="3"/>
  <c r="BE187" i="3"/>
  <c r="BE133" i="3"/>
  <c r="BE147" i="3"/>
  <c r="BE173" i="3"/>
  <c r="BE181" i="3"/>
  <c r="BE111" i="3"/>
  <c r="BE115" i="3"/>
  <c r="BE151" i="3"/>
  <c r="BE94" i="3"/>
  <c r="BE137" i="3"/>
  <c r="BE139" i="3"/>
  <c r="BE171" i="3"/>
  <c r="BE88" i="3"/>
  <c r="BE96" i="3"/>
  <c r="BE167" i="3"/>
  <c r="BE191" i="3"/>
  <c r="BE201" i="3"/>
  <c r="BE185" i="3"/>
  <c r="BE193" i="3"/>
  <c r="BE197" i="3"/>
  <c r="BE199" i="3"/>
  <c r="BC55" i="1"/>
  <c r="J52" i="2"/>
  <c r="F55" i="2"/>
  <c r="BE117" i="2"/>
  <c r="BE185" i="2"/>
  <c r="BE371" i="2"/>
  <c r="BE394" i="2"/>
  <c r="BE419" i="2"/>
  <c r="BE424" i="2"/>
  <c r="BE465" i="2"/>
  <c r="BE470" i="2"/>
  <c r="BE489" i="2"/>
  <c r="BE499" i="2"/>
  <c r="BE522" i="2"/>
  <c r="BE681" i="2"/>
  <c r="BE722" i="2"/>
  <c r="BE741" i="2"/>
  <c r="BE775" i="2"/>
  <c r="BE824" i="2"/>
  <c r="BE850" i="2"/>
  <c r="BE859" i="2"/>
  <c r="BE863" i="2"/>
  <c r="BE938" i="2"/>
  <c r="BE954" i="2"/>
  <c r="BE993" i="2"/>
  <c r="BE1029" i="2"/>
  <c r="BE1181" i="2"/>
  <c r="BE1222" i="2"/>
  <c r="BE1232" i="2"/>
  <c r="BE1242" i="2"/>
  <c r="BE1634" i="2"/>
  <c r="AW55" i="1"/>
  <c r="BE134" i="2"/>
  <c r="BE147" i="2"/>
  <c r="BE162" i="2"/>
  <c r="BE172" i="2"/>
  <c r="BE178" i="2"/>
  <c r="BE182" i="2"/>
  <c r="BE266" i="2"/>
  <c r="BE269" i="2"/>
  <c r="BE285" i="2"/>
  <c r="BE323" i="2"/>
  <c r="BE326" i="2"/>
  <c r="BE343" i="2"/>
  <c r="BE377" i="2"/>
  <c r="BE427" i="2"/>
  <c r="BE440" i="2"/>
  <c r="BE444" i="2"/>
  <c r="BE478" i="2"/>
  <c r="BE494" i="2"/>
  <c r="BE513" i="2"/>
  <c r="BE525" i="2"/>
  <c r="BE528" i="2"/>
  <c r="BE532" i="2"/>
  <c r="BE549" i="2"/>
  <c r="BE758" i="2"/>
  <c r="BE764" i="2"/>
  <c r="BE829" i="2"/>
  <c r="BE841" i="2"/>
  <c r="BE845" i="2"/>
  <c r="BE854" i="2"/>
  <c r="BE871" i="2"/>
  <c r="BE886" i="2"/>
  <c r="BE891" i="2"/>
  <c r="BE965" i="2"/>
  <c r="BE970" i="2"/>
  <c r="BE989" i="2"/>
  <c r="BE1048" i="2"/>
  <c r="BE1053" i="2"/>
  <c r="BE1057" i="2"/>
  <c r="BE1212" i="2"/>
  <c r="BE1217" i="2"/>
  <c r="BE1253" i="2"/>
  <c r="BE1275" i="2"/>
  <c r="BE1285" i="2"/>
  <c r="BE1357" i="2"/>
  <c r="BE1368" i="2"/>
  <c r="BE1376" i="2"/>
  <c r="BE1380" i="2"/>
  <c r="BE1389" i="2"/>
  <c r="BE1403" i="2"/>
  <c r="BE1415" i="2"/>
  <c r="BE1419" i="2"/>
  <c r="BE1432" i="2"/>
  <c r="BE1435" i="2"/>
  <c r="BE1681" i="2"/>
  <c r="E96" i="2"/>
  <c r="BE113" i="2"/>
  <c r="BE130" i="2"/>
  <c r="BE333" i="2"/>
  <c r="BE434" i="2"/>
  <c r="BE454" i="2"/>
  <c r="BE484" i="2"/>
  <c r="BE502" i="2"/>
  <c r="BE507" i="2"/>
  <c r="BE542" i="2"/>
  <c r="BE557" i="2"/>
  <c r="BE598" i="2"/>
  <c r="BE640" i="2"/>
  <c r="BE664" i="2"/>
  <c r="BE685" i="2"/>
  <c r="BE715" i="2"/>
  <c r="BE735" i="2"/>
  <c r="BE769" i="2"/>
  <c r="BE803" i="2"/>
  <c r="BE808" i="2"/>
  <c r="BE909" i="2"/>
  <c r="BE924" i="2"/>
  <c r="BE958" i="2"/>
  <c r="BE961" i="2"/>
  <c r="BE1018" i="2"/>
  <c r="BE1043" i="2"/>
  <c r="BE1067" i="2"/>
  <c r="BE1086" i="2"/>
  <c r="BE1107" i="2"/>
  <c r="BE1121" i="2"/>
  <c r="BE1149" i="2"/>
  <c r="BE1154" i="2"/>
  <c r="BE1173" i="2"/>
  <c r="BE1185" i="2"/>
  <c r="BE1281" i="2"/>
  <c r="BE1290" i="2"/>
  <c r="BE1298" i="2"/>
  <c r="BE1316" i="2"/>
  <c r="BE1322" i="2"/>
  <c r="BE1337" i="2"/>
  <c r="BE1340" i="2"/>
  <c r="BE1344" i="2"/>
  <c r="BE1393" i="2"/>
  <c r="BE1401" i="2"/>
  <c r="BE1424" i="2"/>
  <c r="BE1428" i="2"/>
  <c r="BE1517" i="2"/>
  <c r="BE109" i="2"/>
  <c r="BE121" i="2"/>
  <c r="BE167" i="2"/>
  <c r="BE251" i="2"/>
  <c r="BE259" i="2"/>
  <c r="BE276" i="2"/>
  <c r="BE346" i="2"/>
  <c r="BE360" i="2"/>
  <c r="BE386" i="2"/>
  <c r="BE405" i="2"/>
  <c r="BE415" i="2"/>
  <c r="BE431" i="2"/>
  <c r="BE437" i="2"/>
  <c r="BE474" i="2"/>
  <c r="BE580" i="2"/>
  <c r="BE621" i="2"/>
  <c r="BE659" i="2"/>
  <c r="BE708" i="2"/>
  <c r="BE729" i="2"/>
  <c r="BE747" i="2"/>
  <c r="BE752" i="2"/>
  <c r="BE762" i="2"/>
  <c r="BE772" i="2"/>
  <c r="BE782" i="2"/>
  <c r="BE790" i="2"/>
  <c r="BE795" i="2"/>
  <c r="BE812" i="2"/>
  <c r="BE820" i="2"/>
  <c r="BE867" i="2"/>
  <c r="BE900" i="2"/>
  <c r="BE914" i="2"/>
  <c r="BE935" i="2"/>
  <c r="BE951" i="2"/>
  <c r="BE975" i="2"/>
  <c r="BE1007" i="2"/>
  <c r="BE1039" i="2"/>
  <c r="BE1064" i="2"/>
  <c r="BE1077" i="2"/>
  <c r="BE1097" i="2"/>
  <c r="BE1112" i="2"/>
  <c r="BE1146" i="2"/>
  <c r="BE1168" i="2"/>
  <c r="BE1203" i="2"/>
  <c r="BE1227" i="2"/>
  <c r="BE1237" i="2"/>
  <c r="BE1262" i="2"/>
  <c r="BE1271" i="2"/>
  <c r="BE1294" i="2"/>
  <c r="BE1302" i="2"/>
  <c r="BE1308" i="2"/>
  <c r="BE1332" i="2"/>
  <c r="BE1346" i="2"/>
  <c r="BE1409" i="2"/>
  <c r="BE1413" i="2"/>
  <c r="BE1498" i="2"/>
  <c r="BE1503" i="2"/>
  <c r="BE1510" i="2"/>
  <c r="BB55" i="1"/>
  <c r="J55" i="2"/>
  <c r="BE141" i="2"/>
  <c r="BE152" i="2"/>
  <c r="BE225" i="2"/>
  <c r="BE301" i="2"/>
  <c r="BE338" i="2"/>
  <c r="BE381" i="2"/>
  <c r="BE449" i="2"/>
  <c r="BE457" i="2"/>
  <c r="BE462" i="2"/>
  <c r="BE518" i="2"/>
  <c r="BE536" i="2"/>
  <c r="BE562" i="2"/>
  <c r="BE609" i="2"/>
  <c r="BE777" i="2"/>
  <c r="BE797" i="2"/>
  <c r="BE799" i="2"/>
  <c r="BE816" i="2"/>
  <c r="BE836" i="2"/>
  <c r="BE919" i="2"/>
  <c r="BE929" i="2"/>
  <c r="BE942" i="2"/>
  <c r="BE947" i="2"/>
  <c r="BE982" i="2"/>
  <c r="BE1000" i="2"/>
  <c r="BE1011" i="2"/>
  <c r="BE1025" i="2"/>
  <c r="BE1071" i="2"/>
  <c r="BE1082" i="2"/>
  <c r="BE1102" i="2"/>
  <c r="BE1130" i="2"/>
  <c r="BE1159" i="2"/>
  <c r="BE1176" i="2"/>
  <c r="BE1189" i="2"/>
  <c r="BE1193" i="2"/>
  <c r="BE1200" i="2"/>
  <c r="BE1207" i="2"/>
  <c r="BE1328" i="2"/>
  <c r="BE1360" i="2"/>
  <c r="BE1364" i="2"/>
  <c r="BE1372" i="2"/>
  <c r="BE1383" i="2"/>
  <c r="BE1387" i="2"/>
  <c r="BE1397" i="2"/>
  <c r="BE1407" i="2"/>
  <c r="BE1422" i="2"/>
  <c r="BE1439" i="2"/>
  <c r="BE1444" i="2"/>
  <c r="BE1465" i="2"/>
  <c r="BE1476" i="2"/>
  <c r="BE1478" i="2"/>
  <c r="BE1480" i="2"/>
  <c r="BE1484" i="2"/>
  <c r="BE1486" i="2"/>
  <c r="BE1490" i="2"/>
  <c r="BE1493" i="2"/>
  <c r="BE1506" i="2"/>
  <c r="BE1514" i="2"/>
  <c r="BE1521" i="2"/>
  <c r="BE1526" i="2"/>
  <c r="BE1542" i="2"/>
  <c r="BE1558" i="2"/>
  <c r="BE1563" i="2"/>
  <c r="BE1569" i="2"/>
  <c r="BE1576" i="2"/>
  <c r="BE1584" i="2"/>
  <c r="BE1601" i="2"/>
  <c r="BE1618" i="2"/>
  <c r="BE1626" i="2"/>
  <c r="BE1642" i="2"/>
  <c r="BE1649" i="2"/>
  <c r="BE1657" i="2"/>
  <c r="BE1665" i="2"/>
  <c r="BE1674" i="2"/>
  <c r="BD55" i="1"/>
  <c r="F36" i="3"/>
  <c r="BC56" i="1" s="1"/>
  <c r="F35" i="5"/>
  <c r="BB58" i="1"/>
  <c r="F34" i="4"/>
  <c r="BA57" i="1"/>
  <c r="F37" i="6"/>
  <c r="BD59" i="1"/>
  <c r="F35" i="7"/>
  <c r="BB60" i="1" s="1"/>
  <c r="F34" i="6"/>
  <c r="BA59" i="1"/>
  <c r="J34" i="3"/>
  <c r="AW56" i="1"/>
  <c r="J34" i="4"/>
  <c r="AW57" i="1"/>
  <c r="J34" i="7"/>
  <c r="AW60" i="1" s="1"/>
  <c r="F34" i="5"/>
  <c r="BA58" i="1"/>
  <c r="F35" i="6"/>
  <c r="BB59" i="1"/>
  <c r="F34" i="3"/>
  <c r="BA56" i="1"/>
  <c r="F34" i="2"/>
  <c r="F37" i="7"/>
  <c r="BD60" i="1"/>
  <c r="F37" i="4"/>
  <c r="BD57" i="1" s="1"/>
  <c r="F37" i="3"/>
  <c r="BD56" i="1" s="1"/>
  <c r="F34" i="7"/>
  <c r="BA60" i="1"/>
  <c r="F36" i="7"/>
  <c r="BC60" i="1"/>
  <c r="F37" i="5"/>
  <c r="BD58" i="1" s="1"/>
  <c r="F36" i="4"/>
  <c r="BC57" i="1" s="1"/>
  <c r="F36" i="5"/>
  <c r="BC58" i="1"/>
  <c r="F35" i="4"/>
  <c r="BB57" i="1"/>
  <c r="F35" i="3"/>
  <c r="BB56" i="1" s="1"/>
  <c r="J34" i="5"/>
  <c r="AW58" i="1" s="1"/>
  <c r="J34" i="6"/>
  <c r="AW59" i="1"/>
  <c r="F36" i="6"/>
  <c r="BC59" i="1"/>
  <c r="J974" i="2" l="1"/>
  <c r="J75" i="2" s="1"/>
  <c r="BK540" i="2"/>
  <c r="J540" i="2" s="1"/>
  <c r="J66" i="2" s="1"/>
  <c r="T323" i="6"/>
  <c r="T97" i="6" s="1"/>
  <c r="P86" i="4"/>
  <c r="AU57" i="1"/>
  <c r="BK323" i="6"/>
  <c r="J323" i="6" s="1"/>
  <c r="J68" i="6" s="1"/>
  <c r="T98" i="6"/>
  <c r="P98" i="6"/>
  <c r="P97" i="6"/>
  <c r="AU59" i="1"/>
  <c r="T86" i="7"/>
  <c r="T85" i="7" s="1"/>
  <c r="T86" i="3"/>
  <c r="BK86" i="3"/>
  <c r="J86" i="3" s="1"/>
  <c r="J59" i="3" s="1"/>
  <c r="R86" i="3"/>
  <c r="R540" i="2"/>
  <c r="R107" i="2"/>
  <c r="R86" i="4"/>
  <c r="P86" i="3"/>
  <c r="AU56" i="1" s="1"/>
  <c r="R973" i="2"/>
  <c r="R323" i="6"/>
  <c r="T973" i="2"/>
  <c r="R98" i="6"/>
  <c r="R97" i="6"/>
  <c r="R86" i="7"/>
  <c r="R85" i="7"/>
  <c r="T540" i="2"/>
  <c r="T107" i="2"/>
  <c r="T106" i="2" s="1"/>
  <c r="T87" i="4"/>
  <c r="T86" i="4"/>
  <c r="BK98" i="6"/>
  <c r="BK97" i="6" s="1"/>
  <c r="J97" i="6" s="1"/>
  <c r="J59" i="6" s="1"/>
  <c r="BA55" i="1"/>
  <c r="BK86" i="7"/>
  <c r="J86" i="7"/>
  <c r="J60" i="7"/>
  <c r="BK86" i="4"/>
  <c r="J86" i="4" s="1"/>
  <c r="J59" i="4" s="1"/>
  <c r="J33" i="4"/>
  <c r="AV57" i="1" s="1"/>
  <c r="AT57" i="1" s="1"/>
  <c r="J33" i="5"/>
  <c r="AV58" i="1"/>
  <c r="AT58" i="1"/>
  <c r="BC54" i="1"/>
  <c r="W32" i="1"/>
  <c r="BA54" i="1"/>
  <c r="W30" i="1" s="1"/>
  <c r="F33" i="7"/>
  <c r="AZ60" i="1"/>
  <c r="J33" i="2"/>
  <c r="AV55" i="1" s="1"/>
  <c r="AT55" i="1" s="1"/>
  <c r="J33" i="7"/>
  <c r="AV60" i="1"/>
  <c r="AT60" i="1"/>
  <c r="F33" i="6"/>
  <c r="AZ59" i="1" s="1"/>
  <c r="BD54" i="1"/>
  <c r="W33" i="1"/>
  <c r="F33" i="3"/>
  <c r="AZ56" i="1" s="1"/>
  <c r="F33" i="2"/>
  <c r="AZ55" i="1" s="1"/>
  <c r="BB54" i="1"/>
  <c r="W31" i="1"/>
  <c r="F33" i="4"/>
  <c r="AZ57" i="1"/>
  <c r="F33" i="5"/>
  <c r="AZ58" i="1" s="1"/>
  <c r="J30" i="5"/>
  <c r="AG58" i="1"/>
  <c r="J33" i="6"/>
  <c r="AV59" i="1" s="1"/>
  <c r="AT59" i="1" s="1"/>
  <c r="J33" i="3"/>
  <c r="AV56" i="1" s="1"/>
  <c r="AT56" i="1" s="1"/>
  <c r="J98" i="6" l="1"/>
  <c r="J60" i="6" s="1"/>
  <c r="R106" i="2"/>
  <c r="BK85" i="7"/>
  <c r="J85" i="7"/>
  <c r="J59" i="7"/>
  <c r="BK107" i="2"/>
  <c r="J107" i="2" s="1"/>
  <c r="J60" i="2" s="1"/>
  <c r="AN58" i="1"/>
  <c r="J39" i="5"/>
  <c r="J30" i="6"/>
  <c r="AX54" i="1"/>
  <c r="J30" i="3"/>
  <c r="AG56" i="1"/>
  <c r="AW54" i="1"/>
  <c r="AK30" i="1"/>
  <c r="AU54" i="1"/>
  <c r="J30" i="4"/>
  <c r="AG57" i="1" s="1"/>
  <c r="AZ54" i="1"/>
  <c r="W29" i="1" s="1"/>
  <c r="AY54" i="1"/>
  <c r="AG59" i="1" l="1"/>
  <c r="AN59" i="1"/>
  <c r="J39" i="6"/>
  <c r="J39" i="3"/>
  <c r="BK106" i="2"/>
  <c r="J106" i="2" s="1"/>
  <c r="J30" i="2" s="1"/>
  <c r="AG55" i="1" s="1"/>
  <c r="AN55" i="1" s="1"/>
  <c r="J39" i="4"/>
  <c r="AN57" i="1"/>
  <c r="AN56" i="1"/>
  <c r="AV54" i="1"/>
  <c r="AK29" i="1" s="1"/>
  <c r="J30" i="7"/>
  <c r="AG60" i="1" s="1"/>
  <c r="J59" i="2" l="1"/>
  <c r="J39" i="2"/>
  <c r="J39" i="7"/>
  <c r="AN60" i="1"/>
  <c r="AT54" i="1"/>
  <c r="AG54" i="1"/>
  <c r="AK26" i="1" s="1"/>
  <c r="AK35" i="1" l="1"/>
  <c r="AN54" i="1"/>
</calcChain>
</file>

<file path=xl/sharedStrings.xml><?xml version="1.0" encoding="utf-8"?>
<sst xmlns="http://schemas.openxmlformats.org/spreadsheetml/2006/main" count="21949" uniqueCount="3072">
  <si>
    <t>Export Komplet</t>
  </si>
  <si>
    <t>VZ</t>
  </si>
  <si>
    <t>2.0</t>
  </si>
  <si>
    <t>ZAMOK</t>
  </si>
  <si>
    <t>False</t>
  </si>
  <si>
    <t>{0beb8bc1-c0cd-414e-83eb-00399cabd071}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</si>
  <si>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</si>
  <si>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</si>
  <si>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</si>
  <si>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</si>
  <si>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</si>
  <si>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</si>
  <si>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</si>
  <si>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</si>
  <si>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2023-09C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</si>
  <si>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</si>
  <si>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</si>
  <si>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Karlovy Vary TO - oprava objektů v areálu TO (statika, zpevněné plochy)</t>
  </si>
  <si>
    <t>KSO:</t>
  </si>
  <si>
    <t/>
  </si>
  <si>
    <t>CC-CZ:</t>
  </si>
  <si>
    <t>Místo:</t>
  </si>
  <si>
    <t>KV Bohatice</t>
  </si>
  <si>
    <t>Datum:</t>
  </si>
  <si>
    <t>11. 9. 2023</t>
  </si>
  <si>
    <t>Zadavatel:</t>
  </si>
  <si>
    <t>IČ:</t>
  </si>
  <si>
    <t>70994234</t>
  </si>
  <si>
    <t>Správa železnic, státní organizace OŘ UNL</t>
  </si>
  <si>
    <t>DIČ:</t>
  </si>
  <si>
    <t>Uchazeč:</t>
  </si>
  <si>
    <t>Vyplň údaj</t>
  </si>
  <si>
    <t>Projektant:</t>
  </si>
  <si>
    <t>Ing. Miloš Trnka, Karlovy Vary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</si>
  <si>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</si>
  <si>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</si>
  <si>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</si>
  <si>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</si>
  <si>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</si>
  <si>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</si>
  <si>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</si>
  <si>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</si>
  <si>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</si>
  <si>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</si>
  <si>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</si>
  <si>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</si>
  <si>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</si>
  <si>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</si>
  <si>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</si>
  <si>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</si>
  <si>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</si>
  <si>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</si>
  <si>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</si>
  <si>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</si>
  <si>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</si>
  <si>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</si>
  <si>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</si>
  <si>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</si>
  <si>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</si>
  <si>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</si>
  <si>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</si>
  <si>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</si>
  <si>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</si>
  <si>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</si>
  <si>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</si>
  <si>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</si>
  <si>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</si>
  <si>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</si>
  <si>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</si>
  <si>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</si>
  <si>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</si>
  <si>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</si>
  <si>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</si>
  <si>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</si>
  <si>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</si>
  <si>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</si>
  <si>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</si>
  <si>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</si>
  <si>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</si>
  <si>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 stavební část</t>
  </si>
  <si>
    <t>STA</t>
  </si>
  <si>
    <t>1</t>
  </si>
  <si>
    <t>{187525c3-e1dc-482d-9562-100a64e975c3}</t>
  </si>
  <si>
    <t>2</t>
  </si>
  <si>
    <t>D.1.4a</t>
  </si>
  <si>
    <t>ZTI</t>
  </si>
  <si>
    <t>{b1b52e9a-ae2b-40c5-b129-53d299fea1c5}</t>
  </si>
  <si>
    <t>D.1.4.b</t>
  </si>
  <si>
    <t>Elektroinstalace</t>
  </si>
  <si>
    <t>PRO</t>
  </si>
  <si>
    <t>{6992a6ca-01f6-4f01-a58d-500ed914945f}</t>
  </si>
  <si>
    <t>D.1.4.c</t>
  </si>
  <si>
    <t>Slaboproud</t>
  </si>
  <si>
    <t>{c11c504b-105f-403a-a6c0-a618ad0103d9}</t>
  </si>
  <si>
    <t>D.1.5</t>
  </si>
  <si>
    <t>Práce mimo PD</t>
  </si>
  <si>
    <t>{e335f0fd-597b-4df1-bc03-f2912d8ca73e}</t>
  </si>
  <si>
    <t>VON</t>
  </si>
  <si>
    <t>Vedlejší a ostatní náklady</t>
  </si>
  <si>
    <t>{8a572949-5309-4705-a1c5-f47916287159}</t>
  </si>
  <si>
    <t>KRYCÍ LIST SOUPISU PRACÍ</t>
  </si>
  <si>
    <t>Objekt:</t>
  </si>
  <si>
    <t>D.1.1 - Architektonicko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</si>
  <si>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</si>
  <si>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</si>
  <si>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</si>
  <si>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</si>
  <si>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</si>
  <si>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</si>
  <si>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</si>
  <si>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</si>
  <si>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</si>
  <si>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</si>
  <si>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</si>
  <si>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</si>
  <si>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</si>
  <si>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63 - Podlahy a podlahové konstrukce</t>
  </si>
  <si>
    <t xml:space="preserve">      64 - Osazování výplní otvorů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</si>
  <si>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</si>
  <si>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</si>
  <si>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</si>
  <si>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</si>
  <si>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</si>
  <si>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</si>
  <si>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</si>
  <si>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</si>
  <si>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</si>
  <si>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</si>
  <si>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</si>
  <si>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</si>
  <si>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</si>
  <si>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</si>
  <si>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</si>
  <si>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</si>
  <si>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</si>
  <si>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</si>
  <si>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</si>
  <si>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</si>
  <si>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</si>
  <si>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</si>
  <si>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</si>
  <si>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</si>
  <si>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</si>
  <si>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</si>
  <si>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</si>
  <si>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</si>
  <si>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</si>
  <si>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</si>
  <si>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</si>
  <si>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</si>
  <si>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</si>
  <si>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</si>
  <si>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113106521</t>
  </si>
  <si>
    <t>Rozebrání dlažeb vozovek z drobných kostek s ložem z kameniva strojně pl přes 200 m2</t>
  </si>
  <si>
    <t>m2</t>
  </si>
  <si>
    <t>CS ÚRS 2023 02</t>
  </si>
  <si>
    <t>4</t>
  </si>
  <si>
    <t>593622230</t>
  </si>
  <si>
    <t>PP</t>
  </si>
  <si>
    <t>Rozebrání dlažeb vozovek a ploch s přemístěním hmot na skládku na vzdálenost do 3 m nebo s naložením na dopravní prostředek, s jakoukoliv výplní spár strojně plochy jednotlivě přes 200 m2 z drobných kostek nebo odseků s ložem z kameniva těženého</t>
  </si>
  <si>
    <t>Online PSC</t>
  </si>
  <si>
    <t>https://podminky.urs.cz/item/CS_URS_2023_02/113106521</t>
  </si>
  <si>
    <t>P</t>
  </si>
  <si>
    <t>Poznámka k položce:_x000D_
- uskladnit pro zpětné použití</t>
  </si>
  <si>
    <t>113151111</t>
  </si>
  <si>
    <t>Rozebrání zpevněných ploch ze silničních dílců</t>
  </si>
  <si>
    <t>-1334901125</t>
  </si>
  <si>
    <t>Rozebírání zpevněných ploch s přemístěním na skládku na vzdálenost do 20 m nebo s naložením na dopravní prostředek ze silničních panelů</t>
  </si>
  <si>
    <t>https://podminky.urs.cz/item/CS_URS_2023_02/113151111</t>
  </si>
  <si>
    <t>VV</t>
  </si>
  <si>
    <t>1*1,0*3,0+3*1,0*1,5+3*1,3*1,5</t>
  </si>
  <si>
    <t>3</t>
  </si>
  <si>
    <t>113202111</t>
  </si>
  <si>
    <t>Vytrhání obrub krajníků obrubníků stojatých</t>
  </si>
  <si>
    <t>m</t>
  </si>
  <si>
    <t>-1128802051</t>
  </si>
  <si>
    <t>Vytrhání obrub s vybouráním lože, s přemístěním hmot na skládku na vzdálenost do 3 m nebo s naložením na dopravní prostředek z krajníků nebo obrubníků stojatých</t>
  </si>
  <si>
    <t>https://podminky.urs.cz/item/CS_URS_2023_02/113202111</t>
  </si>
  <si>
    <t>9,0+20,0+7,0</t>
  </si>
  <si>
    <t>122151101</t>
  </si>
  <si>
    <t>Odkopávky a prokopávky nezapažené v hornině třídy těžitelnosti I skupiny 1 a 2 objem do 20 m3 strojně</t>
  </si>
  <si>
    <t>m3</t>
  </si>
  <si>
    <t>-816760129</t>
  </si>
  <si>
    <t>Odkopávky a prokopávky nezapažené strojně v hornině třídy těžitelnosti I skupiny 1 a 2 do 20 m3</t>
  </si>
  <si>
    <t>https://podminky.urs.cz/item/CS_URS_2023_02/122151101</t>
  </si>
  <si>
    <t>"tráva"</t>
  </si>
  <si>
    <t>0,1*(74,0+4,0+11,0+45,0-26,0)</t>
  </si>
  <si>
    <t>"štěrk"</t>
  </si>
  <si>
    <t>0,1*(26,0+3,0)</t>
  </si>
  <si>
    <t>"část sever - okapový chodníček"</t>
  </si>
  <si>
    <t>0,15*0,6*(7,15+6,0+0,2)</t>
  </si>
  <si>
    <t>5</t>
  </si>
  <si>
    <t>122251104</t>
  </si>
  <si>
    <t>Odkopávky a prokopávky nezapažené v hornině třídy těžitelnosti I skupiny 3 objem do 500 m3 strojně</t>
  </si>
  <si>
    <t>1747086668</t>
  </si>
  <si>
    <t>Odkopávky a prokopávky nezapažené strojně v hornině třídy těžitelnosti I skupiny 3 přes 100 do 500 m3</t>
  </si>
  <si>
    <t>https://podminky.urs.cz/item/CS_URS_2023_02/122251104</t>
  </si>
  <si>
    <t>0,4*700,0</t>
  </si>
  <si>
    <t>6</t>
  </si>
  <si>
    <t>132112331</t>
  </si>
  <si>
    <t>Hloubení nezapažených rýh šířky do 2000 mm v soudržných horninách třídy těžitelnosti I skupiny 1 a 2 ručně</t>
  </si>
  <si>
    <t>941468769</t>
  </si>
  <si>
    <t>Hloubení nezapažených rýh šířky přes 800 do 2 000 mm ručně s urovnáním dna do předepsaného profilu a spádu v hornině třídy těžitelnosti I skupiny 1 a 2 soudržných</t>
  </si>
  <si>
    <t>https://podminky.urs.cz/item/CS_URS_2023_02/132112331</t>
  </si>
  <si>
    <t>"N04_A - rampa"</t>
  </si>
  <si>
    <t>0,8*1,2*1,2</t>
  </si>
  <si>
    <t>"N_E - rampa"</t>
  </si>
  <si>
    <t>1,0*0,9*1,4</t>
  </si>
  <si>
    <t>7</t>
  </si>
  <si>
    <t>132212331</t>
  </si>
  <si>
    <t>Hloubení nezapažených rýh šířky do 2000 mm v soudržných horninách třídy těžitelnosti I skupiny 3 ručně</t>
  </si>
  <si>
    <t>90277192</t>
  </si>
  <si>
    <t>Hloubení nezapažených rýh šířky přes 800 do 2 000 mm ručně s urovnáním dna do předepsaného profilu a spádu v hornině třídy těžitelnosti I skupiny 3 soudržných</t>
  </si>
  <si>
    <t>https://podminky.urs.cz/item/CS_URS_2023_02/132212331</t>
  </si>
  <si>
    <t>"část sever"</t>
  </si>
  <si>
    <t>1,05*1,0*(2*7,35+3*6,8)</t>
  </si>
  <si>
    <t>1,05*0,9*2*6,0</t>
  </si>
  <si>
    <t>8</t>
  </si>
  <si>
    <t>132251101</t>
  </si>
  <si>
    <t>Hloubení rýh nezapažených š do 800 mm v hornině třídy těžitelnosti I skupiny 3 objem do 20 m3 strojně</t>
  </si>
  <si>
    <t>2095800363</t>
  </si>
  <si>
    <t>Hloubení nezapažených rýh šířky do 800 mm strojně s urovnáním dna do předepsaného profilu a spádu v hornině třídy těžitelnosti I skupiny 3 do 20 m3</t>
  </si>
  <si>
    <t>https://podminky.urs.cz/item/CS_URS_2023_02/132251101</t>
  </si>
  <si>
    <t>"plot"</t>
  </si>
  <si>
    <t>0,5*0,84*6,48</t>
  </si>
  <si>
    <t>9</t>
  </si>
  <si>
    <t>132251253</t>
  </si>
  <si>
    <t>Hloubení rýh nezapažených š do 2000 mm v hornině třídy těžitelnosti I skupiny 3 objem do 100 m3 strojně</t>
  </si>
  <si>
    <t>-963549851</t>
  </si>
  <si>
    <t>Hloubení nezapažených rýh šířky přes 800 do 2 000 mm strojně s urovnáním dna do předepsaného profilu a spádu v hornině třídy těžitelnosti I skupiny 3 přes 50 do 100 m3</t>
  </si>
  <si>
    <t>https://podminky.urs.cz/item/CS_URS_2023_02/132251253</t>
  </si>
  <si>
    <t>"část jih"</t>
  </si>
  <si>
    <t>1,55*1,0*19,45</t>
  </si>
  <si>
    <t>1,3*1,0*(13,85+7,45)</t>
  </si>
  <si>
    <t>4*(2,0*1,5*2,55+1,55*1,0*1,7+1,3*1,0*2,05)</t>
  </si>
  <si>
    <t>2,0*1,5*2,55+1,55*1,0*1,7+1,3*1,0*3,05</t>
  </si>
  <si>
    <t>2*(1,55*1,0*4,0+1,3*(2,75+0,55))</t>
  </si>
  <si>
    <t>1,55*1,0*(5,07+0,31)</t>
  </si>
  <si>
    <t>10</t>
  </si>
  <si>
    <t>133212811</t>
  </si>
  <si>
    <t>Hloubení nezapažených šachet v hornině třídy těžitelnosti I skupiny 3 plocha výkopu do 4 m2 ručně</t>
  </si>
  <si>
    <t>1839389565</t>
  </si>
  <si>
    <t>Hloubení nezapažených šachet ručně v horninách třídy těžitelnosti I skupiny 3, půdorysná plocha výkopu do 4 m2</t>
  </si>
  <si>
    <t>https://podminky.urs.cz/item/CS_URS_2023_02/133212811</t>
  </si>
  <si>
    <t>4*1,05*0,9*0,9</t>
  </si>
  <si>
    <t>11</t>
  </si>
  <si>
    <t>162251102</t>
  </si>
  <si>
    <t>Vodorovné přemístění přes 20 do 50 m výkopku/sypaniny z horniny třídy těžitelnosti I skupiny 1 až 3</t>
  </si>
  <si>
    <t>-1444769798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</si>
  <si>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</si>
  <si>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https://podminky.urs.cz/item/CS_URS_2023_02/162251102</t>
  </si>
  <si>
    <t>"zpětné zásypy - na meziskládku a zpět"</t>
  </si>
  <si>
    <t>2*153,922</t>
  </si>
  <si>
    <t>12</t>
  </si>
  <si>
    <t>162651112</t>
  </si>
  <si>
    <t>Vodorovné přemístění přes 4 000 do 5000 m výkopku/sypaniny z horniny třídy těžitelnosti I skupiny 1 až 3</t>
  </si>
  <si>
    <t>-1151510574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</si>
  <si>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</si>
  <si>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https://podminky.urs.cz/item/CS_URS_2023_02/162651112</t>
  </si>
  <si>
    <t>14,902+280,0+2,412+2,722+48,195+153,207+3,402</t>
  </si>
  <si>
    <t>"odečet zpětných zásypů"</t>
  </si>
  <si>
    <t>-153,922</t>
  </si>
  <si>
    <t>13</t>
  </si>
  <si>
    <t>171201231</t>
  </si>
  <si>
    <t>Poplatek za uložení zeminy a kamení na recyklační skládce (skládkovné) kód odpadu 17 05 04</t>
  </si>
  <si>
    <t>t</t>
  </si>
  <si>
    <t>-1939802384</t>
  </si>
  <si>
    <t>Poplatek za uložení stavebního odpadu na recyklační skládce (skládkovné) zeminy a kamení zatříděného do Katalogu odpadů pod kódem 17 05 04</t>
  </si>
  <si>
    <t>https://podminky.urs.cz/item/CS_URS_2023_02/171201231</t>
  </si>
  <si>
    <t>350,918*2 'Přepočtené koeficientem množství</t>
  </si>
  <si>
    <t>14</t>
  </si>
  <si>
    <t>171251201</t>
  </si>
  <si>
    <t>Uložení sypaniny na skládky nebo meziskládky</t>
  </si>
  <si>
    <t>-523492214</t>
  </si>
  <si>
    <t>Uložení sypaniny na skládky nebo meziskládky bez hutnění s upravením uložené sypaniny do předepsaného tvaru</t>
  </si>
  <si>
    <t>https://podminky.urs.cz/item/CS_URS_2023_02/171251201</t>
  </si>
  <si>
    <t>174111101</t>
  </si>
  <si>
    <t>Zásyp jam, šachet rýh nebo kolem objektů sypaninou se zhutněním ručně</t>
  </si>
  <si>
    <t>-1174635478</t>
  </si>
  <si>
    <t>Zásyp sypaninou z jakékoliv horniny ručně s uložením výkopku ve vrstvách se zhutněním jam, šachet, rýh nebo kolem objektů v těchto vykopávkách</t>
  </si>
  <si>
    <t>https://podminky.urs.cz/item/CS_URS_2023_02/174111101</t>
  </si>
  <si>
    <t>0,8*1,2*1,2-(0,6*0,9*1,0+0,2*1,2*1,2)</t>
  </si>
  <si>
    <t>1,0*0,9*1,4-0,4*0,85*1,4</t>
  </si>
  <si>
    <t>0,5*0,84*6,48-0,5*0,5*6,48</t>
  </si>
  <si>
    <t>-0,4*0,9*(6,0+2*3,0)</t>
  </si>
  <si>
    <t>-(0,6*0,3*7,35+0,5*0,3*3*6,8+0,4*0,3*7,35)</t>
  </si>
  <si>
    <t>-0,3*0,75*(2*(7,15+7,6)+7,0)</t>
  </si>
  <si>
    <t>-0,6*0,4*(0,6+2,75+0,6+2,9+0,6+2,4+0,6+2,4)</t>
  </si>
  <si>
    <t>-0,6*0,6*(0,6+2,4+0,6+2,4+0,6)</t>
  </si>
  <si>
    <t>-0,55*0,4*13,85</t>
  </si>
  <si>
    <t>-0,55*0,4*7,45</t>
  </si>
  <si>
    <t>-4*0,6*0,4*(1,95+0,5+1,7+0,5+1,5)</t>
  </si>
  <si>
    <t>-0,6*0,4*(1,95+0,5+1,7+0,5+2,5)</t>
  </si>
  <si>
    <t>-0,6*0,4*(3,4+0,5+2,75)</t>
  </si>
  <si>
    <t>-0,6*0,6*4,0+0,6*0,4*3,3</t>
  </si>
  <si>
    <t>-0,6*(0,4+0,5)*0,69+0,6*0,6*1,16+0,6*(0,6+0,2)*0,5+0,6*0,6*(2,14+0,31)</t>
  </si>
  <si>
    <t>-0,3*0,75*(0,3+0,15+2,75+0,6+2,9+0,15)</t>
  </si>
  <si>
    <t>-0,3*1,0*(0,3+0,15+2,4+0,6+2,4+0,6+2,4+0,6+2,4+0,15+0,3)</t>
  </si>
  <si>
    <t>-0,3*0,5*13,85</t>
  </si>
  <si>
    <t>-0,3*0,5*(7,45-2*0,15)</t>
  </si>
  <si>
    <t>-0,3*(4*(1,0*(0,15+1,45)+0,75*1,7+0,5*(1,5+0,15)))</t>
  </si>
  <si>
    <t>-0,3*1,0*(0,15+1,45)+0,75*1,7+0,5*(2,5+0,1)</t>
  </si>
  <si>
    <t>-0,3*0,5*(4,0+3,3)</t>
  </si>
  <si>
    <t>-0,3*(1,0*(2,14+0,31)+0,75*(0,5+1,16)+0,5*(0,69+0,1))</t>
  </si>
  <si>
    <t>Zakládání</t>
  </si>
  <si>
    <t>16</t>
  </si>
  <si>
    <t>271532212</t>
  </si>
  <si>
    <t>Podsyp pod základové konstrukce se zhutněním z hrubého kameniva frakce 16 až 32 mm</t>
  </si>
  <si>
    <t>-111911782</t>
  </si>
  <si>
    <t>Podsyp pod základové konstrukce se zhutněním a urovnáním povrchu z kameniva hrubého, frakce 16 - 32 mm</t>
  </si>
  <si>
    <t>https://podminky.urs.cz/item/CS_URS_2023_02/271532212</t>
  </si>
  <si>
    <t>0,2*1,2*1,2</t>
  </si>
  <si>
    <t>0,4*0,15*1,4</t>
  </si>
  <si>
    <t>0,6*0,15*(0,6+2,75+0,6+2,9+0,6+2,4+0,6+2,4)</t>
  </si>
  <si>
    <t>0,6*0,15*(0,6+2,4+0,6+2,4+0,6)</t>
  </si>
  <si>
    <t>0,55*0,15*13,85</t>
  </si>
  <si>
    <t>0,55*0,15*7,45</t>
  </si>
  <si>
    <t>4*0,6*0,15*(1,95+0,5+1,7+0,5+1,5)</t>
  </si>
  <si>
    <t>0,6*0,15*(1,95+0,5+1,7+0,5+2,5)</t>
  </si>
  <si>
    <t>2*0,6*0,15*(3,4+0,5+2,75)</t>
  </si>
  <si>
    <t>0,6*0,15*0,69+0,6*0,15*1,16+0,6*0,15*0,5+0,6*0,15*(2,14+0,31)</t>
  </si>
  <si>
    <t>0,15*4,5</t>
  </si>
  <si>
    <t>0,4*0,15*(6,0+2*3,0)</t>
  </si>
  <si>
    <t>4*0,15*0,4*0,4</t>
  </si>
  <si>
    <t>0,6*0,15*7,35+0,5*0,15*3*6,8+0,4*0,15*7,35</t>
  </si>
  <si>
    <t>0,15*(3,1*7,0+3,15*7,0)</t>
  </si>
  <si>
    <t>0,1*0,6*(7,15+6,0+0,2)</t>
  </si>
  <si>
    <t>"nový plot ze ztraceného bednění"</t>
  </si>
  <si>
    <t>0,5*0,15*6,48</t>
  </si>
  <si>
    <t>17</t>
  </si>
  <si>
    <t>273321511</t>
  </si>
  <si>
    <t>Základové desky ze ŽB bez zvýšených nároků na prostředí tř. C 25/30</t>
  </si>
  <si>
    <t>-781524944</t>
  </si>
  <si>
    <t>Základy z betonu železového (bez výztuže) desky z betonu bez zvláštních nároků na prostředí tř. C 25/30</t>
  </si>
  <si>
    <t>https://podminky.urs.cz/item/CS_URS_2023_02/273321511</t>
  </si>
  <si>
    <t>Poznámka k položce:_x000D_
- požadavek na nerovnost 3mm/2m</t>
  </si>
  <si>
    <t>0,1*4,5</t>
  </si>
  <si>
    <t>0,25*7,15*7,6</t>
  </si>
  <si>
    <t>18</t>
  </si>
  <si>
    <t>273351121</t>
  </si>
  <si>
    <t>Zřízení bednění základových desek</t>
  </si>
  <si>
    <t>2104784716</t>
  </si>
  <si>
    <t>Bednění základů desek zřízení</t>
  </si>
  <si>
    <t>https://podminky.urs.cz/item/CS_URS_2023_02/273351121</t>
  </si>
  <si>
    <t>0,1*(1,95+4,75+0,5+6,0-1,465)</t>
  </si>
  <si>
    <t>0,25*2*(7,15+7,6)</t>
  </si>
  <si>
    <t>19</t>
  </si>
  <si>
    <t>273351122</t>
  </si>
  <si>
    <t>Odstranění bednění základových desek</t>
  </si>
  <si>
    <t>745490763</t>
  </si>
  <si>
    <t>Bednění základů desek odstranění</t>
  </si>
  <si>
    <t>https://podminky.urs.cz/item/CS_URS_2023_02/273351122</t>
  </si>
  <si>
    <t>20</t>
  </si>
  <si>
    <t>273362021</t>
  </si>
  <si>
    <t>Výztuž základových desek svařovanými sítěmi Kari</t>
  </si>
  <si>
    <t>1017318362</t>
  </si>
  <si>
    <t>Výztuž základů desek ze svařovaných sítí z drátů typu KARI</t>
  </si>
  <si>
    <t>https://podminky.urs.cz/item/CS_URS_2023_02/273362021</t>
  </si>
  <si>
    <t>4,5*4,44*0,001*1,25</t>
  </si>
  <si>
    <t>2*7,15*7,6*4,44*0,001*1,25</t>
  </si>
  <si>
    <t>274313711</t>
  </si>
  <si>
    <t>Základové pásy z betonu tř. C 20/25</t>
  </si>
  <si>
    <t>-958079864</t>
  </si>
  <si>
    <t>Základy z betonu prostého pasy betonu kamenem neprokládaného tř. C 20/25</t>
  </si>
  <si>
    <t>https://podminky.urs.cz/item/CS_URS_2023_02/274313711</t>
  </si>
  <si>
    <t>0,6*0,9*1,0</t>
  </si>
  <si>
    <t>0,4*0,85*1,4</t>
  </si>
  <si>
    <t>0,5*0,5*6,48</t>
  </si>
  <si>
    <t>22</t>
  </si>
  <si>
    <t>274313811</t>
  </si>
  <si>
    <t>Základové pásy z betonu tř. C 25/30</t>
  </si>
  <si>
    <t>-934721064</t>
  </si>
  <si>
    <t>Základy z betonu prostého pasy betonu kamenem neprokládaného tř. C 25/30</t>
  </si>
  <si>
    <t>https://podminky.urs.cz/item/CS_URS_2023_02/274313811</t>
  </si>
  <si>
    <t>"část jih - spodní část základu"</t>
  </si>
  <si>
    <t>0,6*0,4*(0,6+2,75+0,6+2,9+0,6+2,4+0,6+2,4)</t>
  </si>
  <si>
    <t>0,6*0,6*(0,6+2,4+0,6+2,4+0,6)</t>
  </si>
  <si>
    <t>0,55*0,4*13,85</t>
  </si>
  <si>
    <t>0,55*0,4*7,45</t>
  </si>
  <si>
    <t>4*0,6*0,4*(1,95+0,5+1,7+0,5+1,5)</t>
  </si>
  <si>
    <t>0,6*0,4*(1,95+0,5+1,7+0,5+2,5)</t>
  </si>
  <si>
    <t>0,6*0,4*(3,4+0,5+2,75)</t>
  </si>
  <si>
    <t>0,6*0,6*4,0+0,6*0,4*3,3</t>
  </si>
  <si>
    <t>0,6*(0,4+0,5)*0,69+0,6*0,6*1,16+0,6*(0,6+0,2)*0,5+0,6*0,6*(2,14+0,31)</t>
  </si>
  <si>
    <t>0,4*0,9*(6,0+2*3,0)</t>
  </si>
  <si>
    <t>0,6*0,3*7,35+0,5*0,3*3*6,8+0,4*0,3*7,35</t>
  </si>
  <si>
    <t>23</t>
  </si>
  <si>
    <t>274351121</t>
  </si>
  <si>
    <t>Zřízení bednění základových pasů rovného</t>
  </si>
  <si>
    <t>-1581513987</t>
  </si>
  <si>
    <t>Bednění základů pasů rovné zřízení</t>
  </si>
  <si>
    <t>https://podminky.urs.cz/item/CS_URS_2023_02/274351121</t>
  </si>
  <si>
    <t>2*0,6*1,0+0,6*0,9</t>
  </si>
  <si>
    <t>2*0,85*1,4</t>
  </si>
  <si>
    <t>2*0,5*6,48</t>
  </si>
  <si>
    <t>2*0,4*(0,6+2,75+0,6+2,9+0,6+2,4+0,6+2,4)</t>
  </si>
  <si>
    <t>2*0,6*(0,6+2,4+0,6+2,4+0,6)</t>
  </si>
  <si>
    <t>2*0,4*13,85</t>
  </si>
  <si>
    <t>2*0,4*7,45</t>
  </si>
  <si>
    <t>4*2*0,4*(1,95+0,5+1,7+0,5+1,5)</t>
  </si>
  <si>
    <t>2*0,4*(1,95+0,5+1,7+0,5+2,5)</t>
  </si>
  <si>
    <t>2*0,4*(3,4+0,5+2,75)</t>
  </si>
  <si>
    <t>2*0,6*4,0+2*0,4*3,3</t>
  </si>
  <si>
    <t>2*(0,4+0,5)*0,69+2*0,6*1,16+2*(0,6+0,2)*0,5+2*0,6*(2,14+0,31)</t>
  </si>
  <si>
    <t>2*0,9*(6,0+2*3,0)</t>
  </si>
  <si>
    <t>2*0,3*7,35+2*0,3*3*6,8+2*0,3*7,35</t>
  </si>
  <si>
    <t>24</t>
  </si>
  <si>
    <t>274351122</t>
  </si>
  <si>
    <t>Odstranění bednění základových pasů rovného</t>
  </si>
  <si>
    <t>2141116031</t>
  </si>
  <si>
    <t>Bednění základů pasů rovné odstranění</t>
  </si>
  <si>
    <t>https://podminky.urs.cz/item/CS_URS_2023_02/274351122</t>
  </si>
  <si>
    <t>25</t>
  </si>
  <si>
    <t>274362021</t>
  </si>
  <si>
    <t>Výztuž základových pasů svařovanými sítěmi Kari</t>
  </si>
  <si>
    <t>410794869</t>
  </si>
  <si>
    <t>Výztuž základů pasů ze svařovaných sítí z drátů typu KARI</t>
  </si>
  <si>
    <t>https://podminky.urs.cz/item/CS_URS_2023_02/274362021</t>
  </si>
  <si>
    <t>(0,8+2*0,9+1,1)*1,0*4,44*0,001*1,2</t>
  </si>
  <si>
    <t>"část sever - prefa garáže"</t>
  </si>
  <si>
    <t>0,288</t>
  </si>
  <si>
    <t>26</t>
  </si>
  <si>
    <t>275313811</t>
  </si>
  <si>
    <t>Základové patky z betonu tř. C 25/30</t>
  </si>
  <si>
    <t>-387590342</t>
  </si>
  <si>
    <t>Základy z betonu prostého patky a bloky z betonu kamenem neprokládaného tř. C 25/30</t>
  </si>
  <si>
    <t>https://podminky.urs.cz/item/CS_URS_2023_02/275313811</t>
  </si>
  <si>
    <t>4*0,4*0,4*0,9</t>
  </si>
  <si>
    <t>27</t>
  </si>
  <si>
    <t>275351121</t>
  </si>
  <si>
    <t>Zřízení bednění základových patek</t>
  </si>
  <si>
    <t>1398379911</t>
  </si>
  <si>
    <t>Bednění základů patek zřízení</t>
  </si>
  <si>
    <t>https://podminky.urs.cz/item/CS_URS_2023_02/275351121</t>
  </si>
  <si>
    <t>4*4*0,4*0,9</t>
  </si>
  <si>
    <t>28</t>
  </si>
  <si>
    <t>275351122</t>
  </si>
  <si>
    <t>Odstranění bednění základových patek</t>
  </si>
  <si>
    <t>-347305489</t>
  </si>
  <si>
    <t>Bednění základů patek odstranění</t>
  </si>
  <si>
    <t>https://podminky.urs.cz/item/CS_URS_2023_02/275351122</t>
  </si>
  <si>
    <t>29</t>
  </si>
  <si>
    <t>279113154</t>
  </si>
  <si>
    <t>Základová zeď tl přes 250 do 300 mm z tvárnic ztraceného bednění včetně výplně z betonu tř. C 25/30</t>
  </si>
  <si>
    <t>-188727342</t>
  </si>
  <si>
    <t>Základové zdi z tvárnic ztraceného bednění včetně výplně z betonu bez zvláštních nároků na vliv prostředí třídy C 25/30, tloušťky zdiva přes 250 do 300 mm</t>
  </si>
  <si>
    <t>https://podminky.urs.cz/item/CS_URS_2023_02/279113154</t>
  </si>
  <si>
    <t>"část jih - střední část základu"</t>
  </si>
  <si>
    <t>0,75*(0,3+0,15+2,75+0,6+2,9+0,15)</t>
  </si>
  <si>
    <t>1,0*(0,3+0,15+2,4+0,6+2,4+0,6+2,4+0,6+2,4+0,15+0,3)</t>
  </si>
  <si>
    <t>0,5*13,85</t>
  </si>
  <si>
    <t>0,5*(7,45-2*0,15)</t>
  </si>
  <si>
    <t>4*(1,0*(0,15+1,45)+0,75*1,7+0,5*(1,5+0,15))</t>
  </si>
  <si>
    <t>1,0*(0,15+1,45)+0,75*1,7+0,5*(2,5+0,1)</t>
  </si>
  <si>
    <t>0,5*(4,0+3,3)</t>
  </si>
  <si>
    <t>1,0*(2,14+0,31)+0,75*(0,5+1,16)+0,5*(0,69+0,1)</t>
  </si>
  <si>
    <t>0,75*(2*(7,15+7,6)+7,0)</t>
  </si>
  <si>
    <t>30</t>
  </si>
  <si>
    <t>279321347</t>
  </si>
  <si>
    <t>Základová zeď ze ŽB bez zvýšených nároků na prostředí tř. C 25/30 bez výztuže</t>
  </si>
  <si>
    <t>-822609306</t>
  </si>
  <si>
    <t>Základové zdi z betonu železového (bez výztuže) bez zvláštních nároků na prostředí tř. C 25/30</t>
  </si>
  <si>
    <t>https://podminky.urs.cz/item/CS_URS_2023_02/279321347</t>
  </si>
  <si>
    <t>"část jih - horní část základu"</t>
  </si>
  <si>
    <t>0,25*(0,3+0,15+2,75+0,6+2,9+0,15)*0,3</t>
  </si>
  <si>
    <t>0,25*(0,3+0,15+2,4+0,6+2,4+0,6+2,4+0,6+2,4+0,15+0,3)*0,3</t>
  </si>
  <si>
    <t>0,25*13,85*0,3</t>
  </si>
  <si>
    <t>0,25*(7,45-2*0,15)*0,3</t>
  </si>
  <si>
    <t>4*(0,25*(0,15+1,45)+0,25*1,7+0,25*(1,5+0,15))*0,3</t>
  </si>
  <si>
    <t>2*(0,25*(0,15+1,45)+0,25*1,7+0,25*(2,5+0,1))*0,3</t>
  </si>
  <si>
    <t>(0,25*(2,14+0,31)+0,25*(0,5+1,16)+0,25*(0,69+0,1))*0,3</t>
  </si>
  <si>
    <t>31</t>
  </si>
  <si>
    <t>279361821</t>
  </si>
  <si>
    <t>Výztuž základových zdí nosných betonářskou ocelí 10 505</t>
  </si>
  <si>
    <t>-149300600</t>
  </si>
  <si>
    <t>Výztuž základových zdí nosných svislých nebo odkloněných od svislice, rovinných nebo oblých, deskových nebo žebrových, včetně výztuže jejich žeber z betonářské oceli 10 505 (R) nebo BSt 500</t>
  </si>
  <si>
    <t>https://podminky.urs.cz/item/CS_URS_2023_02/279361821</t>
  </si>
  <si>
    <t>"část jih"  2,067</t>
  </si>
  <si>
    <t>"část sever"  (63,0+18,0+46,0+148,0)*0,001</t>
  </si>
  <si>
    <t>Svislé a kompletní konstrukce</t>
  </si>
  <si>
    <t>32</t>
  </si>
  <si>
    <t>310236241</t>
  </si>
  <si>
    <t>Zazdívka otvorů pl přes 0,0225 do 0,09 m2 ve zdivu nadzákladovém cihlami pálenými tl do 300 mm</t>
  </si>
  <si>
    <t>kus</t>
  </si>
  <si>
    <t>157894705</t>
  </si>
  <si>
    <t>Zazdívka otvorů ve zdivu nadzákladovém cihlami pálenými plochy přes 0,0225 m2 do 0,09 m2, ve zdi tl. do 300 mm</t>
  </si>
  <si>
    <t>https://podminky.urs.cz/item/CS_URS_2023_02/310236241</t>
  </si>
  <si>
    <t>"N07_B"  2</t>
  </si>
  <si>
    <t>33</t>
  </si>
  <si>
    <t>311113142</t>
  </si>
  <si>
    <t>Nosná zeď tl přes 150 do 200 mm z hladkých tvárnic ztraceného bednění včetně výplně z betonu tř. 20/25</t>
  </si>
  <si>
    <t>345564936</t>
  </si>
  <si>
    <t>Nadzákladové zdi z tvárnic ztraceného bednění betonových hladkých, včetně výplně z betonu třídy C 20/25, tloušťky zdiva přes 150 do 200 mm</t>
  </si>
  <si>
    <t>https://podminky.urs.cz/item/CS_URS_2023_02/311113142</t>
  </si>
  <si>
    <t>"část jih - sklad pneu"</t>
  </si>
  <si>
    <t>(2,73-0,17)*(1,95+4,75+0,5)</t>
  </si>
  <si>
    <t>34</t>
  </si>
  <si>
    <t>311113144</t>
  </si>
  <si>
    <t>Nosná zeď tl přes 250 do 300 mm z hladkých tvárnic ztraceného bednění včetně výplně z betonu tř. C 20/25</t>
  </si>
  <si>
    <t>345853802</t>
  </si>
  <si>
    <t>Nadzákladové zdi z tvárnic ztraceného bednění betonových hladkých, včetně výplně z betonu třídy C 20/25, tloušťky zdiva přes 250 do 300 mm</t>
  </si>
  <si>
    <t>https://podminky.urs.cz/item/CS_URS_2023_02/311113144</t>
  </si>
  <si>
    <t>2,75*6,48</t>
  </si>
  <si>
    <t>3,25*(2*7,15+3*7,0)</t>
  </si>
  <si>
    <t>-2*2,8*3,0</t>
  </si>
  <si>
    <t>35</t>
  </si>
  <si>
    <t>311361821</t>
  </si>
  <si>
    <t>Výztuž nosných zdí betonářskou ocelí 10 505</t>
  </si>
  <si>
    <t>-947048434</t>
  </si>
  <si>
    <t>Výztuž nadzákladových zdí nosných svislých nebo odkloněných od svislice, rovných nebo oblých z betonářské oceli 10 505 (R) nebo BSt 500</t>
  </si>
  <si>
    <t>https://podminky.urs.cz/item/CS_URS_2023_02/311361821</t>
  </si>
  <si>
    <t>Poznámka k položce:_x000D_
výztuž 10 kg/m2</t>
  </si>
  <si>
    <t>(2,73-0,17)*(1,95+4,75+0,5)*10,0*0,001</t>
  </si>
  <si>
    <t>3,25*(2*7,15+3*7,0)*10,0*0,001</t>
  </si>
  <si>
    <t>-2*2,8*3,0*10,0*0,001</t>
  </si>
  <si>
    <t>2,75*6,48*10,0*0,001</t>
  </si>
  <si>
    <t>36</t>
  </si>
  <si>
    <t>319201321</t>
  </si>
  <si>
    <t>Vyrovnání nerovného povrchu zdiva tl do 30 mm maltou</t>
  </si>
  <si>
    <t>-1748655388</t>
  </si>
  <si>
    <t>Vyrovnání nerovného povrchu vnitřního i vnějšího zdiva bez odsekání vadných cihel, maltou (s dodáním hmot) tl. do 30 mm</t>
  </si>
  <si>
    <t>https://podminky.urs.cz/item/CS_URS_2023_02/319201321</t>
  </si>
  <si>
    <t xml:space="preserve">Poznámka k položce:_x000D_
- hydrofobní malta např. ASOCREAT M30 </t>
  </si>
  <si>
    <t>"N_05 - sokl"</t>
  </si>
  <si>
    <t>0,3*(2*2,5+3*0,5+4*0,475)</t>
  </si>
  <si>
    <t>"N08_A - sokl"</t>
  </si>
  <si>
    <t>(0,335+1,005)/2*7,84+(0,3+0,385)/2*6,13+0,3*7,83</t>
  </si>
  <si>
    <t>"N06_B - sokl"</t>
  </si>
  <si>
    <t>(0,3+0,43)/2*7,39+0,585*0,32+(0,585+0,3)/2*7,35</t>
  </si>
  <si>
    <t>37</t>
  </si>
  <si>
    <t>348272512</t>
  </si>
  <si>
    <t>Plotová stříška pro zeď tl 155 mm z tvarovek hladkých nebo štípaných přírodních</t>
  </si>
  <si>
    <t>1084004540</t>
  </si>
  <si>
    <t>Ploty z tvárnic betonových plotová stříška lepená mrazuvzdorným lepidlem z tvarovek hladkých nebo štípaných, sedlového tvaru přírodních, tloušťka zdiva 155 mm</t>
  </si>
  <si>
    <t>https://podminky.urs.cz/item/CS_URS_2023_02/348272512</t>
  </si>
  <si>
    <t>"N_03"  2,5</t>
  </si>
  <si>
    <t>38</t>
  </si>
  <si>
    <t>348272515</t>
  </si>
  <si>
    <t>Plotová stříška pro zeď tl 295 mm z tvarovek hladkých nebo štípaných přírodních</t>
  </si>
  <si>
    <t>929792672</t>
  </si>
  <si>
    <t>Ploty z tvárnic betonových plotová stříška lepená mrazuvzdorným lepidlem z tvarovek hladkých nebo štípaných, sedlového tvaru přírodních, tloušťka zdiva 295 mm</t>
  </si>
  <si>
    <t>https://podminky.urs.cz/item/CS_URS_2023_02/348272515</t>
  </si>
  <si>
    <t>6,48</t>
  </si>
  <si>
    <t>39</t>
  </si>
  <si>
    <t>34827366R</t>
  </si>
  <si>
    <t>Sloupová hlavice 600x600x110 mm z tvarovek jehlan přírodních</t>
  </si>
  <si>
    <t>1962463025</t>
  </si>
  <si>
    <t>Ploty z tvárnic betonových sloupová hlavice lepená mrazuvzdorným lepidlem, včetně spárování z tvarovek jehlan, o rozměru 600/600/110 mm přírodních</t>
  </si>
  <si>
    <t>"N_02"  2</t>
  </si>
  <si>
    <t>40</t>
  </si>
  <si>
    <t>3881293R1</t>
  </si>
  <si>
    <t>Montáž ŽB dílců prefabrikovaných uzavřeného profilu hmotnosti do 20 t</t>
  </si>
  <si>
    <t>1159823</t>
  </si>
  <si>
    <t>Poznámka k položce:_x000D_
- cena zahrnuje dopravu a provoz jeřábu s obsluhou</t>
  </si>
  <si>
    <t>"garáže"   8</t>
  </si>
  <si>
    <t>41</t>
  </si>
  <si>
    <t>M</t>
  </si>
  <si>
    <t>5939600R1</t>
  </si>
  <si>
    <t>prefabrikovaná monolitická garáž vč. podlahy, rozměr 598 x 298 x 273 cm, vč. sekčních vrat 2625 x 2375 mm s el. pohonem a vč. vnější fasády</t>
  </si>
  <si>
    <t>-899634754</t>
  </si>
  <si>
    <t>"garáž Gm"  5</t>
  </si>
  <si>
    <t>42</t>
  </si>
  <si>
    <t>5939600R2</t>
  </si>
  <si>
    <t>prefabrikovaná monolitická garáž vč. podlahy, rozměr 698 x 298 x 298 cm, vč. sekčních vrat 2625 x 2625 mm s el. pohonem a vč. vnější fasády</t>
  </si>
  <si>
    <t>-1863227932</t>
  </si>
  <si>
    <t>"garáž Gv3"  1</t>
  </si>
  <si>
    <t>43</t>
  </si>
  <si>
    <t>5939600R3</t>
  </si>
  <si>
    <t>-655563964</t>
  </si>
  <si>
    <t>prefabrikovaná monolitická garáž vč. podlahy, rozměr 698 x 348 x 275 cm, vč. sekčních vrat 3000 x 2375 mm s el. pohonem a vč. vnější fasády</t>
  </si>
  <si>
    <t>"garáž Gv1 a Gv2"  2</t>
  </si>
  <si>
    <t>44</t>
  </si>
  <si>
    <t>3889600R2</t>
  </si>
  <si>
    <t>Úprava ŽB dílců prefabrikovaných uzavřeného profilu - dveřní otvor do 1000 x 2100 mm</t>
  </si>
  <si>
    <t>1982701095</t>
  </si>
  <si>
    <t>"garáž Gm"  1</t>
  </si>
  <si>
    <t>Vodorovné konstrukce</t>
  </si>
  <si>
    <t>45</t>
  </si>
  <si>
    <t>411324444</t>
  </si>
  <si>
    <t>Stropy deskové ze ŽB pohledového tř. C 25/30</t>
  </si>
  <si>
    <t>1974684938</t>
  </si>
  <si>
    <t>Stropy z betonu železového (bez výztuže) pohledového stropů deskových, plochých střech, desek balkonových, desek hřibových stropů včetně hlavic hřibových sloupů tř. C 25/30</t>
  </si>
  <si>
    <t>https://podminky.urs.cz/item/CS_URS_2023_02/411324444</t>
  </si>
  <si>
    <t>(1,95+0,5)/2*(6,0-1,465)*0,17</t>
  </si>
  <si>
    <t>46</t>
  </si>
  <si>
    <t>411351011</t>
  </si>
  <si>
    <t>Zřízení bednění stropů deskových tl přes 5 do 25 cm bez podpěrné kce</t>
  </si>
  <si>
    <t>1374066655</t>
  </si>
  <si>
    <t>Bednění stropních konstrukcí - bez podpěrné konstrukce desek tloušťky stropní desky přes 5 do 25 cm zřízení</t>
  </si>
  <si>
    <t>https://podminky.urs.cz/item/CS_URS_2023_02/411351011</t>
  </si>
  <si>
    <t>(1,95+0,5)/2*(6,0-1,465)</t>
  </si>
  <si>
    <t>47</t>
  </si>
  <si>
    <t>411351012</t>
  </si>
  <si>
    <t>Odstranění bednění stropů deskových tl přes 5 do 25 cm bez podpěrné kce</t>
  </si>
  <si>
    <t>532572422</t>
  </si>
  <si>
    <t>Bednění stropních konstrukcí - bez podpěrné konstrukce desek tloušťky stropní desky přes 5 do 25 cm odstranění</t>
  </si>
  <si>
    <t>https://podminky.urs.cz/item/CS_URS_2023_02/411351012</t>
  </si>
  <si>
    <t>48</t>
  </si>
  <si>
    <t>411354313</t>
  </si>
  <si>
    <t>Zřízení podpěrné konstrukce stropů výšky do 4 m tl přes 15 do 25 cm</t>
  </si>
  <si>
    <t>811801829</t>
  </si>
  <si>
    <t>Podpěrná konstrukce stropů - desek, kleneb a skořepin výška podepření do 4 m tloušťka stropu přes 15 do 25 cm zřízení</t>
  </si>
  <si>
    <t>https://podminky.urs.cz/item/CS_URS_2023_02/411354313</t>
  </si>
  <si>
    <t>49</t>
  </si>
  <si>
    <t>411354314</t>
  </si>
  <si>
    <t>Odstranění podpěrné konstrukce stropů výšky do 4 m tl přes 15 do 25 cm</t>
  </si>
  <si>
    <t>1304898684</t>
  </si>
  <si>
    <t>Podpěrná konstrukce stropů - desek, kleneb a skořepin výška podepření do 4 m tloušťka stropu přes 15 do 25 cm odstranění</t>
  </si>
  <si>
    <t>https://podminky.urs.cz/item/CS_URS_2023_02/411354314</t>
  </si>
  <si>
    <t>50</t>
  </si>
  <si>
    <t>411359111</t>
  </si>
  <si>
    <t>Příplatek k cenám bednění stropů za pohledový beton</t>
  </si>
  <si>
    <t>-1020782802</t>
  </si>
  <si>
    <t>Bednění stropních konstrukcí - bez podpěrné konstrukce Příplatek k cenám za pohledový beton</t>
  </si>
  <si>
    <t>https://podminky.urs.cz/item/CS_URS_2023_02/411359111</t>
  </si>
  <si>
    <t>51</t>
  </si>
  <si>
    <t>411361821</t>
  </si>
  <si>
    <t>Výztuž stropů betonářskou ocelí 10 505</t>
  </si>
  <si>
    <t>1878330381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</si>
  <si>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</si>
  <si>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https://podminky.urs.cz/item/CS_URS_2023_02/411361821</t>
  </si>
  <si>
    <t>"část jih - sklad pneu"   0,07</t>
  </si>
  <si>
    <t>52</t>
  </si>
  <si>
    <t>411362021</t>
  </si>
  <si>
    <t>Výztuž stropů svařovanými sítěmi Kari</t>
  </si>
  <si>
    <t>-1581464268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</si>
  <si>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</si>
  <si>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https://podminky.urs.cz/item/CS_URS_2023_02/411362021</t>
  </si>
  <si>
    <t>"část jih - sklad pneu"   0,054</t>
  </si>
  <si>
    <t>53</t>
  </si>
  <si>
    <t>413941123</t>
  </si>
  <si>
    <t>Osazování ocelových válcovaných nosníků stropů I, IE, U, UE nebo L č. 14 až 22 nebo výšky přes 120 do 220 mm</t>
  </si>
  <si>
    <t>1607578228</t>
  </si>
  <si>
    <t>Osazování ocelových válcovaných nosníků ve stropech I nebo IE nebo U nebo UE nebo L č. 14 až 22 nebo výšky přes 120 do 220 mm</t>
  </si>
  <si>
    <t>https://podminky.urs.cz/item/CS_URS_2023_02/413941123</t>
  </si>
  <si>
    <t>Poznámka k položce:_x000D_
- nosníky budou vzájemně stehově svařeny</t>
  </si>
  <si>
    <t>2*2*3,2*18,8*0,001</t>
  </si>
  <si>
    <t>54</t>
  </si>
  <si>
    <t>13010822</t>
  </si>
  <si>
    <t>ocel profilová jakost S235JR (11 375) průřez U (UPN) 160</t>
  </si>
  <si>
    <t>1063416782</t>
  </si>
  <si>
    <t>0,241*1,08 'Přepočtené koeficientem množství</t>
  </si>
  <si>
    <t>55</t>
  </si>
  <si>
    <t>417321515</t>
  </si>
  <si>
    <t>Ztužující pásy a věnce ze ŽB tř. C 25/30</t>
  </si>
  <si>
    <t>-1379464078</t>
  </si>
  <si>
    <t>Ztužující pásy a věnce z betonu železového (bez výztuže) tř. C 25/30</t>
  </si>
  <si>
    <t>https://podminky.urs.cz/item/CS_URS_2023_02/417321515</t>
  </si>
  <si>
    <t>0,3*0,25*(2*7,15+3*7,0)</t>
  </si>
  <si>
    <t>56</t>
  </si>
  <si>
    <t>417351115</t>
  </si>
  <si>
    <t>Zřízení bednění ztužujících věnců</t>
  </si>
  <si>
    <t>-451228816</t>
  </si>
  <si>
    <t>Bednění bočnic ztužujících pásů a věnců včetně vzpěr zřízení</t>
  </si>
  <si>
    <t>https://podminky.urs.cz/item/CS_URS_2023_02/417351115</t>
  </si>
  <si>
    <t>2*0,25*(2*7,15+3*7,0)</t>
  </si>
  <si>
    <t>57</t>
  </si>
  <si>
    <t>417351116</t>
  </si>
  <si>
    <t>Odstranění bednění ztužujících věnců</t>
  </si>
  <si>
    <t>1186883229</t>
  </si>
  <si>
    <t>Bednění bočnic ztužujících pásů a věnců včetně vzpěr odstranění</t>
  </si>
  <si>
    <t>https://podminky.urs.cz/item/CS_URS_2023_02/417351116</t>
  </si>
  <si>
    <t>58</t>
  </si>
  <si>
    <t>417361821</t>
  </si>
  <si>
    <t>Výztuž ztužujících pásů a věnců betonářskou ocelí 10 505</t>
  </si>
  <si>
    <t>2145266384</t>
  </si>
  <si>
    <t>Výztuž ztužujících pásů a věnců z betonářské oceli 10 505 (R) nebo BSt 500</t>
  </si>
  <si>
    <t>https://podminky.urs.cz/item/CS_URS_2023_02/417361821</t>
  </si>
  <si>
    <t>(43,0+68,0+44,0)*0,001</t>
  </si>
  <si>
    <t>59</t>
  </si>
  <si>
    <t>430321515</t>
  </si>
  <si>
    <t>Schodišťová konstrukce a rampa ze ŽB tř. C 20/25</t>
  </si>
  <si>
    <t>-1953456130</t>
  </si>
  <si>
    <t>Schodišťové konstrukce a rampy z betonu železového (bez výztuže) stupně, schodnice, ramena, podesty s nosníky tř. C 20/25</t>
  </si>
  <si>
    <t>https://podminky.urs.cz/item/CS_URS_2023_02/430321515</t>
  </si>
  <si>
    <t>Poznámka k položce:_x000D_
- výztuž viz základový pás</t>
  </si>
  <si>
    <t>(0,835-0,6)*0,9*1,0+(0,165*0,3+0,33*0,3)*1,0</t>
  </si>
  <si>
    <t>60</t>
  </si>
  <si>
    <t>434351141</t>
  </si>
  <si>
    <t>Zřízení bednění stupňů přímočarých schodišť</t>
  </si>
  <si>
    <t>-570249987</t>
  </si>
  <si>
    <t>Bednění stupňů betonovaných na podstupňové desce nebo na terénu půdorysně přímočarých zřízení</t>
  </si>
  <si>
    <t>https://podminky.urs.cz/item/CS_URS_2023_02/434351141</t>
  </si>
  <si>
    <t>(0,835-0,6)*1,0+2*0,165*1,0+(1,165-0,6)*1,0+(0,835+0,33)*0,9</t>
  </si>
  <si>
    <t>61</t>
  </si>
  <si>
    <t>434351142</t>
  </si>
  <si>
    <t>Odstranění bednění stupňů přímočarých schodišť</t>
  </si>
  <si>
    <t>423895243</t>
  </si>
  <si>
    <t>Bednění stupňů betonovaných na podstupňové desce nebo na terénu půdorysně přímočarých odstranění</t>
  </si>
  <si>
    <t>https://podminky.urs.cz/item/CS_URS_2023_02/434351142</t>
  </si>
  <si>
    <t>Komunikace pozemní</t>
  </si>
  <si>
    <t>62</t>
  </si>
  <si>
    <t>564861011</t>
  </si>
  <si>
    <t>Podklad ze štěrkodrtě ŠD plochy do 100 m2 tl 200 mm</t>
  </si>
  <si>
    <t>1601214290</t>
  </si>
  <si>
    <t>Podklad ze štěrkodrti ŠD s rozprostřením a zhutněním plochy jednotlivě do 100 m2, po zhutnění tl. 200 mm</t>
  </si>
  <si>
    <t>https://podminky.urs.cz/item/CS_URS_2023_02/564861011</t>
  </si>
  <si>
    <t>63</t>
  </si>
  <si>
    <t>565221111</t>
  </si>
  <si>
    <t>Podklad ze štěrku částečně zpevněného cementovou maltou ŠCM tl 160 mm</t>
  </si>
  <si>
    <t>-464158597</t>
  </si>
  <si>
    <t>Podklad ze štěrku částečně zpevněného cementovou maltou ŠCM s rozprostřením a s hutněním, po zhutnění tl. 160 mm</t>
  </si>
  <si>
    <t>https://podminky.urs.cz/item/CS_URS_2023_02/565221111</t>
  </si>
  <si>
    <t>64</t>
  </si>
  <si>
    <t>591211111</t>
  </si>
  <si>
    <t>Kladení dlažby z kostek drobných z kamene do lože z kameniva těženého tl 50 mm</t>
  </si>
  <si>
    <t>-2022598065</t>
  </si>
  <si>
    <t>Kladení dlažby z kostek s provedením lože do tl. 50 mm, s vyplněním spár, s dvojím beraněním a se smetením přebytečného materiálu na krajnici drobných z kamene, do lože z kameniva těženého</t>
  </si>
  <si>
    <t>https://podminky.urs.cz/item/CS_URS_2023_02/591211111</t>
  </si>
  <si>
    <t>700,0-9,0</t>
  </si>
  <si>
    <t>65</t>
  </si>
  <si>
    <t>591241111</t>
  </si>
  <si>
    <t>Kladení dlažby z kostek drobných z kamene na MC tl 50 mm</t>
  </si>
  <si>
    <t>-1318187919</t>
  </si>
  <si>
    <t>Kladení dlažby z kostek s provedením lože do tl. 50 mm, s vyplněním spár, s dvojím beraněním a se smetením přebytečného materiálu na krajnici drobných z kamene, do lože z cementové malty</t>
  </si>
  <si>
    <t>https://podminky.urs.cz/item/CS_URS_2023_02/591241111</t>
  </si>
  <si>
    <t>(2*35,0+20,0)*0,1</t>
  </si>
  <si>
    <t>66</t>
  </si>
  <si>
    <t>58381007</t>
  </si>
  <si>
    <t>kostka štípaná dlažební žula drobná 8/10</t>
  </si>
  <si>
    <t>490433141</t>
  </si>
  <si>
    <t>700,0-407,0</t>
  </si>
  <si>
    <t>293*1,05 'Přepočtené koeficientem množství</t>
  </si>
  <si>
    <t>Úpravy povrchů, podlahy a osazování výplní</t>
  </si>
  <si>
    <t>Úprava povrchů vnitřních</t>
  </si>
  <si>
    <t>67</t>
  </si>
  <si>
    <t>612131121</t>
  </si>
  <si>
    <t>Penetrační disperzní nátěr vnitřních stěn nanášený ručně</t>
  </si>
  <si>
    <t>-432940897</t>
  </si>
  <si>
    <t>Podkladní a spojovací vrstva vnitřních omítaných ploch penetrace disperzní nanášená ručně stěn</t>
  </si>
  <si>
    <t>https://podminky.urs.cz/item/CS_URS_2023_02/612131121</t>
  </si>
  <si>
    <t>"část jih "</t>
  </si>
  <si>
    <t>(2,75-0,17)*(1,65+4,35+0,35+4,15)-0,8*1,97</t>
  </si>
  <si>
    <t>3,25*(2*(3,1+7,0)+2*(3,15+7,0))-2*2,8*3,0</t>
  </si>
  <si>
    <t>68</t>
  </si>
  <si>
    <t>612142001</t>
  </si>
  <si>
    <t>Potažení vnitřních stěn sklovláknitým pletivem vtlačeným do tenkovrstvé hmoty</t>
  </si>
  <si>
    <t>1395834318</t>
  </si>
  <si>
    <t>Potažení vnitřních ploch pletivem v ploše nebo pruzích, na plném podkladu sklovláknitým vtlačením do tmelu stěn</t>
  </si>
  <si>
    <t>https://podminky.urs.cz/item/CS_URS_2023_02/612142001</t>
  </si>
  <si>
    <t>Úprava povrchů vnějších</t>
  </si>
  <si>
    <t>69</t>
  </si>
  <si>
    <t>622125101</t>
  </si>
  <si>
    <t>Vyplnění spár cementovou maltou vnějších stěn z cihel</t>
  </si>
  <si>
    <t>1424677005</t>
  </si>
  <si>
    <t>Vyplnění spár vnějších povrchů cementovou maltou, ploch z cihel stěn</t>
  </si>
  <si>
    <t>https://podminky.urs.cz/item/CS_URS_2023_02/622125101</t>
  </si>
  <si>
    <t>"N_E_08"</t>
  </si>
  <si>
    <t>4*(2*1,19+0,3)*0,945</t>
  </si>
  <si>
    <t>70</t>
  </si>
  <si>
    <t>622131121</t>
  </si>
  <si>
    <t>Penetrační nátěr vnějších stěn nanášený ručně</t>
  </si>
  <si>
    <t>-514694343</t>
  </si>
  <si>
    <t>Podkladní a spojovací vrstva vnějších omítaných ploch penetrace nanášená ručně stěn</t>
  </si>
  <si>
    <t>https://podminky.urs.cz/item/CS_URS_2023_02/622131121</t>
  </si>
  <si>
    <t>"N_E_09"</t>
  </si>
  <si>
    <t>0,945*9,54</t>
  </si>
  <si>
    <t>2,75*1,95</t>
  </si>
  <si>
    <t>0,75/2*19,5</t>
  </si>
  <si>
    <t>"část sever "</t>
  </si>
  <si>
    <t>3,25*(2*7,15+0,6)+0,5*7,6-2*2,8*3,0</t>
  </si>
  <si>
    <t>71</t>
  </si>
  <si>
    <t>622142001</t>
  </si>
  <si>
    <t>Potažení vnějších stěn sklovláknitým pletivem vtlačeným do tenkovrstvé hmoty</t>
  </si>
  <si>
    <t>-1790937838</t>
  </si>
  <si>
    <t>Potažení vnějších ploch pletivem v ploše nebo pruzích, na plném podkladu sklovláknitým vtlačením do tmelu stěn</t>
  </si>
  <si>
    <t>https://podminky.urs.cz/item/CS_URS_2023_02/622142001</t>
  </si>
  <si>
    <t>72</t>
  </si>
  <si>
    <t>622151011</t>
  </si>
  <si>
    <t>Penetrační silikátový nátěr vnějších pastovitých tenkovrstvých omítek stěn</t>
  </si>
  <si>
    <t>-2024533032</t>
  </si>
  <si>
    <t>Penetrační nátěr vnějších pastovitých tenkovrstvých omítek silikátový stěn</t>
  </si>
  <si>
    <t>https://podminky.urs.cz/item/CS_URS_2023_02/622151011</t>
  </si>
  <si>
    <t>"odečet soklu"</t>
  </si>
  <si>
    <t>-(0,3*(2*7,15+0,6-2*2,8))</t>
  </si>
  <si>
    <t>(2,75-0,3)*1,95</t>
  </si>
  <si>
    <t>(2,75-0,3)*6,48</t>
  </si>
  <si>
    <t>73</t>
  </si>
  <si>
    <t>622521022</t>
  </si>
  <si>
    <t>Tenkovrstvá silikátová zatíraná omítka zrnitost 2,0 mm vnějších stěn</t>
  </si>
  <si>
    <t>412701102</t>
  </si>
  <si>
    <t>Omítka tenkovrstvá silikátová vnějších ploch probarvená bez penetrace zatíraná (škrábaná ), zrnitost 2,0 mm stěn</t>
  </si>
  <si>
    <t>https://podminky.urs.cz/item/CS_URS_2023_02/622521022</t>
  </si>
  <si>
    <t>Poznámka k položce:_x000D_
- omítka s výztužnými mikrovlákny (např. weberpas extraClean)</t>
  </si>
  <si>
    <t>74</t>
  </si>
  <si>
    <t>622151021</t>
  </si>
  <si>
    <t>Penetrační akrylátový nátěr vnějších mozaikových tenkovrstvých omítek stěn</t>
  </si>
  <si>
    <t>-988815697</t>
  </si>
  <si>
    <t>Penetrační nátěr vnějších pastovitých tenkovrstvých omítek mozaikových akrylátový stěn</t>
  </si>
  <si>
    <t>https://podminky.urs.cz/item/CS_URS_2023_02/622151021</t>
  </si>
  <si>
    <t>0,3*((20,95+2*1,0)-(4*2,625+2*3,0))</t>
  </si>
  <si>
    <t>(0,3+1,05)/2*19,5</t>
  </si>
  <si>
    <t>0,3*(2*7,15+0,6-2*2,8)</t>
  </si>
  <si>
    <t>0,3*(3,0+1,0+3,0+6,0+6,0)</t>
  </si>
  <si>
    <t>0,3*6,48</t>
  </si>
  <si>
    <t>75</t>
  </si>
  <si>
    <t>622511112</t>
  </si>
  <si>
    <t>Tenkovrstvá akrylátová mozaiková střednězrnná omítka vnějších stěn</t>
  </si>
  <si>
    <t>-1492940712</t>
  </si>
  <si>
    <t>Omítka tenkovrstvá akrylátová vnějších ploch probarvená bez penetrace mozaiková střednězrnná stěn</t>
  </si>
  <si>
    <t>https://podminky.urs.cz/item/CS_URS_2023_02/622511112</t>
  </si>
  <si>
    <t>76</t>
  </si>
  <si>
    <t>622325108</t>
  </si>
  <si>
    <t>Oprava vnější vápenocementové hladké omítky složitosti 1 stěn v rozsahu přes 65 do 80 %</t>
  </si>
  <si>
    <t>1152809726</t>
  </si>
  <si>
    <t>Oprava vápenocementové omítky vnějších ploch stupně členitosti 1 hladké stěn, v rozsahu opravované plochy přes 65 do 80%</t>
  </si>
  <si>
    <t>https://podminky.urs.cz/item/CS_URS_2023_02/622325108</t>
  </si>
  <si>
    <t>77</t>
  </si>
  <si>
    <t>622325102</t>
  </si>
  <si>
    <t>Oprava vnější vápenocementové hladké omítky složitosti 1 stěn v rozsahu přes 10 do 30 %</t>
  </si>
  <si>
    <t>1832318497</t>
  </si>
  <si>
    <t>Oprava vápenocementové omítky vnějších ploch stupně členitosti 1 hladké stěn, v rozsahu opravované plochy přes 10 do 30%</t>
  </si>
  <si>
    <t>https://podminky.urs.cz/item/CS_URS_2023_02/622325102</t>
  </si>
  <si>
    <t>"N_04"</t>
  </si>
  <si>
    <t>2*(2,25+1,95)/2*2,5+(2,455*3*0,5+0,505*0,5)+(2,11*4*0,475)</t>
  </si>
  <si>
    <t>"odečet B22_O - sokl"</t>
  </si>
  <si>
    <t>-0,3*(2*2,5+3*0,5+4*0,475)</t>
  </si>
  <si>
    <t>"N07_A"</t>
  </si>
  <si>
    <t>2,93*7,84+(0,925+1,8)/2*2,51+(1,8+1,79)/2*3,66+(2,4+3,2)/2*3,6+(3,2+2,66)/2*2,53+(3,385+2,575)/2*7,78</t>
  </si>
  <si>
    <t>"ostění a nadpraží"</t>
  </si>
  <si>
    <t>0,12*((3,64+2*1,04)+(1,495+2*2,5))</t>
  </si>
  <si>
    <t>"odečet otvorů"</t>
  </si>
  <si>
    <t>-(3,64*1,04+1,495*2,5)</t>
  </si>
  <si>
    <t>"N05_B"</t>
  </si>
  <si>
    <t>(2,9+2,795)/2*7,39+(3,315+2,365)/2*6,19+(1,78+1,765)/2*7,35</t>
  </si>
  <si>
    <t>-(2,75*2,52+2,73*2,57)</t>
  </si>
  <si>
    <t>78</t>
  </si>
  <si>
    <t>629135101</t>
  </si>
  <si>
    <t>Vyrovnávací vrstva pod klempířské prvky z MC š do 150 mm</t>
  </si>
  <si>
    <t>-547744622</t>
  </si>
  <si>
    <t>Vyrovnávací vrstva z cementové malty pod klempířskými prvky šířky do 150 mm</t>
  </si>
  <si>
    <t>https://podminky.urs.cz/item/CS_URS_2023_02/629135101</t>
  </si>
  <si>
    <t>79</t>
  </si>
  <si>
    <t>629995101</t>
  </si>
  <si>
    <t>Očištění vnějších ploch tlakovou vodou</t>
  </si>
  <si>
    <t>1329240623</t>
  </si>
  <si>
    <t>Očištění vnějších ploch tlakovou vodou omytím</t>
  </si>
  <si>
    <t>https://podminky.urs.cz/item/CS_URS_2023_02/629995101</t>
  </si>
  <si>
    <t>"B22_O"</t>
  </si>
  <si>
    <t>"B7_A"</t>
  </si>
  <si>
    <t>"B8_A - sokl"</t>
  </si>
  <si>
    <t>"B12_B1-2"</t>
  </si>
  <si>
    <t>"B12_B1-2 - sokl"</t>
  </si>
  <si>
    <t>"N_E_06"</t>
  </si>
  <si>
    <t>2*1,19*9,54+(0,945+0,155)*9,54</t>
  </si>
  <si>
    <t>Podlahy a podlahové konstrukce</t>
  </si>
  <si>
    <t>80</t>
  </si>
  <si>
    <t>631311124</t>
  </si>
  <si>
    <t>Mazanina tl přes 80 do 120 mm z betonu prostého bez zvýšených nároků na prostředí tř. C 16/20</t>
  </si>
  <si>
    <t>676183391</t>
  </si>
  <si>
    <t>Mazanina z betonu prostého bez zvýšených nároků na prostředí tl. přes 80 do 120 mm tř. C 16/20</t>
  </si>
  <si>
    <t>https://podminky.urs.cz/item/CS_URS_2023_02/631311124</t>
  </si>
  <si>
    <t>0,1*(3,1*7,0+3,15*7,0)</t>
  </si>
  <si>
    <t>81</t>
  </si>
  <si>
    <t>631319173</t>
  </si>
  <si>
    <t>Příplatek k mazanině tl přes 80 do 120 mm za stržení povrchu spodní vrstvy před vložením výztuže</t>
  </si>
  <si>
    <t>507507444</t>
  </si>
  <si>
    <t>Příplatek k cenám mazanin za stržení povrchu spodní vrstvy mazaniny latí před vložením výztuže nebo pletiva pro tl. obou vrstev mazaniny přes 80 do 120 mm</t>
  </si>
  <si>
    <t>https://podminky.urs.cz/item/CS_URS_2023_02/631319173</t>
  </si>
  <si>
    <t>82</t>
  </si>
  <si>
    <t>631362021</t>
  </si>
  <si>
    <t>Výztuž mazanin svařovanými sítěmi Kari</t>
  </si>
  <si>
    <t>-492235606</t>
  </si>
  <si>
    <t>Výztuž mazanin ze svařovaných sítí z drátů typu KARI</t>
  </si>
  <si>
    <t>https://podminky.urs.cz/item/CS_URS_2023_02/631362021</t>
  </si>
  <si>
    <t>4,5*1,98*0,001*1,25</t>
  </si>
  <si>
    <t>(3,1*7,0+3,15*7,0)*1,98*0,001*1,25</t>
  </si>
  <si>
    <t>83</t>
  </si>
  <si>
    <t>632450131</t>
  </si>
  <si>
    <t>Vyrovnávací cementový potěr tl přes 10 do 20 mm ze suchých směsí provedený v ploše</t>
  </si>
  <si>
    <t>-562077544</t>
  </si>
  <si>
    <t>Potěr cementový vyrovnávací ze suchých směsí v ploše o průměrné (střední) tl. od 10 do 20 mm</t>
  </si>
  <si>
    <t>https://podminky.urs.cz/item/CS_URS_2023_02/632450131</t>
  </si>
  <si>
    <t>Poznámka k položce:_x000D_
- např. PCI Polycreat K30 Rapid</t>
  </si>
  <si>
    <t>(2*1,19+0,155)*9,54</t>
  </si>
  <si>
    <t>84</t>
  </si>
  <si>
    <t>632450133</t>
  </si>
  <si>
    <t>Vyrovnávací cementový potěr tl přes 30 do 40 mm ze suchých směsí provedený v ploše</t>
  </si>
  <si>
    <t>-79001039</t>
  </si>
  <si>
    <t>Potěr cementový vyrovnávací ze suchých směsí v ploše o průměrné (střední) tl. přes 30 do 40 mm</t>
  </si>
  <si>
    <t>https://podminky.urs.cz/item/CS_URS_2023_02/632450133</t>
  </si>
  <si>
    <t>Poznámka k položce:_x000D_
- např. PCI K40</t>
  </si>
  <si>
    <t>"N_E_06 - 10%"</t>
  </si>
  <si>
    <t>(2*1,19+0,155)*9,54*0,1</t>
  </si>
  <si>
    <t>85</t>
  </si>
  <si>
    <t>634662111</t>
  </si>
  <si>
    <t>Výplň dilatačních spar šířky do 10 mm v mazaninách akrylátovým tmelem</t>
  </si>
  <si>
    <t>714221115</t>
  </si>
  <si>
    <t>Výplň dilatačních spar mazanin akrylátovým tmelem, šířka spáry do 10 mm</t>
  </si>
  <si>
    <t>https://podminky.urs.cz/item/CS_URS_2023_02/634662111</t>
  </si>
  <si>
    <t>Poznámka k položce:_x000D_
- např. PCI Elastofern</t>
  </si>
  <si>
    <t>4*1,19+9,54</t>
  </si>
  <si>
    <t>86</t>
  </si>
  <si>
    <t>637211121</t>
  </si>
  <si>
    <t>Okapový chodník z betonových dlaždic tl 40 mm kladených do písku se zalitím spár MC</t>
  </si>
  <si>
    <t>1585110680</t>
  </si>
  <si>
    <t>Okapový chodník z dlaždic betonových do písku se zalitím spár cementovou maltou, tl. dlaždic 40 mm</t>
  </si>
  <si>
    <t>https://podminky.urs.cz/item/CS_URS_2023_02/637211121</t>
  </si>
  <si>
    <t>0,4*(7,15+6,0+0,2)</t>
  </si>
  <si>
    <t>87</t>
  </si>
  <si>
    <t>637311131</t>
  </si>
  <si>
    <t>Okapový chodník z betonových záhonových obrubníků lože beton</t>
  </si>
  <si>
    <t>1534161802</t>
  </si>
  <si>
    <t>Okapový chodník z obrubníků betonových zahradních, se zalitím spár cementovou maltou do lože z betonu prostého</t>
  </si>
  <si>
    <t>https://podminky.urs.cz/item/CS_URS_2023_02/637311131</t>
  </si>
  <si>
    <t>0,4+7,15+0,6+6,0+0,4</t>
  </si>
  <si>
    <t>Osazování výplní otvorů</t>
  </si>
  <si>
    <t>88</t>
  </si>
  <si>
    <t>642945111</t>
  </si>
  <si>
    <t>Osazování protipožárních nebo protiplynových zárubní dveří jednokřídlových do 2,5 m2</t>
  </si>
  <si>
    <t>-365082263</t>
  </si>
  <si>
    <t>Osazování ocelových zárubní protipožárních nebo protiplynových dveří do vynechaného otvoru, s obetonováním, dveří jednokřídlových do 2,5 m2</t>
  </si>
  <si>
    <t>https://podminky.urs.cz/item/CS_URS_2023_02/642945111</t>
  </si>
  <si>
    <t>"část jih - pneu"   1</t>
  </si>
  <si>
    <t>89</t>
  </si>
  <si>
    <t>55331557</t>
  </si>
  <si>
    <t>zárubeň jednokřídlá ocelová pro zdění s protipožární úpravou tl stěny 75-100mm rozměru 800/1970, 2100mm</t>
  </si>
  <si>
    <t>703051779</t>
  </si>
  <si>
    <t>90</t>
  </si>
  <si>
    <t>644941112</t>
  </si>
  <si>
    <t>Osazování ventilačních mřížek velikosti přes 150 x 200 do 300 x 300 mm</t>
  </si>
  <si>
    <t>-2031011285</t>
  </si>
  <si>
    <t>Montáž průvětrníků nebo mřížek odvětrávacích velikosti přes 150 x 200 do 300 x 300 mm</t>
  </si>
  <si>
    <t>https://podminky.urs.cz/item/CS_URS_2023_02/644941112</t>
  </si>
  <si>
    <t>"N08_B"  3</t>
  </si>
  <si>
    <t>"N09_B"  1</t>
  </si>
  <si>
    <t>91</t>
  </si>
  <si>
    <t>55341426</t>
  </si>
  <si>
    <t>mřížka větrací nerezová se síťovinou 200x200mm</t>
  </si>
  <si>
    <t>187310307</t>
  </si>
  <si>
    <t>Ostatní konstrukce a práce, bourání</t>
  </si>
  <si>
    <t>92</t>
  </si>
  <si>
    <t>916231213</t>
  </si>
  <si>
    <t>Osazení chodníkového obrubníku betonového stojatého s boční opěrou do lože z betonu prostého</t>
  </si>
  <si>
    <t>1003362149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</si>
  <si>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</si>
  <si>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https://podminky.urs.cz/item/CS_URS_2023_02/916231213</t>
  </si>
  <si>
    <t>93</t>
  </si>
  <si>
    <t>59217019</t>
  </si>
  <si>
    <t>obrubník betonový chodníkový 1000x100x200mm</t>
  </si>
  <si>
    <t>-671972058</t>
  </si>
  <si>
    <t>94</t>
  </si>
  <si>
    <t>949101111</t>
  </si>
  <si>
    <t>Lešení pomocné pro objekty pozemních staveb s lešeňovou podlahou v do 1,9 m zatížení do 150 kg/m2</t>
  </si>
  <si>
    <t>307287080</t>
  </si>
  <si>
    <t>Lešení pomocné pracovní pro objekty pozemních staveb pro zatížení do 150 kg/m2, o výšce lešeňové podlahy do 1,9 m</t>
  </si>
  <si>
    <t>https://podminky.urs.cz/item/CS_URS_2023_02/949101111</t>
  </si>
  <si>
    <t>"objekt  B"   1,2*7,350</t>
  </si>
  <si>
    <t>"část jih"  1,2*20,95</t>
  </si>
  <si>
    <t>95</t>
  </si>
  <si>
    <t>949101112</t>
  </si>
  <si>
    <t>Lešení pomocné pro objekty pozemních staveb s lešeňovou podlahou v přes 1,9 do 3,5 m zatížení do 150 kg/m2</t>
  </si>
  <si>
    <t>1176564838</t>
  </si>
  <si>
    <t>Lešení pomocné pracovní pro objekty pozemních staveb pro zatížení do 150 kg/m2, o výšce lešeňové podlahy přes 1,9 do 3,5 m</t>
  </si>
  <si>
    <t>https://podminky.urs.cz/item/CS_URS_2023_02/949101112</t>
  </si>
  <si>
    <t>"demolice"  15,6+37,3+16,6+8,1+18,2+75,9+29,7+48,3</t>
  </si>
  <si>
    <t>"objekt  A"  1,2*(2*7,78+6,13+2*2*1,5)</t>
  </si>
  <si>
    <t>"objekt  B"   1,2*7,392</t>
  </si>
  <si>
    <t>"část jih"  1,2*19,58</t>
  </si>
  <si>
    <t>"část sever"  1,2*(2*13,15+0,6+4,0)+21,7+22,05</t>
  </si>
  <si>
    <t>96</t>
  </si>
  <si>
    <t>953943111</t>
  </si>
  <si>
    <t>Osazování výrobků do 1 kg/kus do vysekaných kapes zdiva</t>
  </si>
  <si>
    <t>1459683331</t>
  </si>
  <si>
    <t>Osazování drobných kovových předmětů výrobků ostatních jinde neuvedených do vynechaných či vysekaných kapes zdiva, se zajištěním polohy se zalitím maltou cementovou, hmotnosti do 1 kg/kus</t>
  </si>
  <si>
    <t>https://podminky.urs.cz/item/CS_URS_2023_02/953943111</t>
  </si>
  <si>
    <t>"hasící přístroje"</t>
  </si>
  <si>
    <t>3+6+1+1</t>
  </si>
  <si>
    <t>97</t>
  </si>
  <si>
    <t>4493211R1</t>
  </si>
  <si>
    <t>přístroj hasicí ruční práškový P6 34A/183B</t>
  </si>
  <si>
    <t>-1887823943</t>
  </si>
  <si>
    <t>98</t>
  </si>
  <si>
    <t>4493211R2</t>
  </si>
  <si>
    <t>přístroj hasicí ruční práškový P6 21A/113B</t>
  </si>
  <si>
    <t>-1931919434</t>
  </si>
  <si>
    <t>99</t>
  </si>
  <si>
    <t>953943123</t>
  </si>
  <si>
    <t>Osazování výrobků přes 5 do 15 kg/kus do betonu</t>
  </si>
  <si>
    <t>-1500559786</t>
  </si>
  <si>
    <t>Osazování drobných kovových předmětů výrobků ostatních jinde neuvedených do betonu se zajištěním polohy k bednění či k výztuži před zabetonováním hmotnosti přes 5 do 15 kg/kus</t>
  </si>
  <si>
    <t>https://podminky.urs.cz/item/CS_URS_2023_02/953943123</t>
  </si>
  <si>
    <t>"N_E_07"   1</t>
  </si>
  <si>
    <t>100</t>
  </si>
  <si>
    <t>5539700R1</t>
  </si>
  <si>
    <t>atypické kovové výrobky vč. nátěru</t>
  </si>
  <si>
    <t>kg</t>
  </si>
  <si>
    <t>1399232397</t>
  </si>
  <si>
    <t>"N_E_07"</t>
  </si>
  <si>
    <t>"L60/60/5"</t>
  </si>
  <si>
    <t>1,19*4,57</t>
  </si>
  <si>
    <t>101</t>
  </si>
  <si>
    <t>953961113</t>
  </si>
  <si>
    <t>Kotvy chemickým tmelem M 12 hl 110 mm do betonu, ŽB nebo kamene s vyvrtáním otvoru</t>
  </si>
  <si>
    <t>577124872</t>
  </si>
  <si>
    <t>Kotvy chemické s vyvrtáním otvoru do betonu, železobetonu nebo tvrdého kamene tmel, velikost M 12, hloubka 110 mm</t>
  </si>
  <si>
    <t>https://podminky.urs.cz/item/CS_URS_2023_02/953961113</t>
  </si>
  <si>
    <t>"N04_A - rampa"   2*4</t>
  </si>
  <si>
    <t>102</t>
  </si>
  <si>
    <t>953965121</t>
  </si>
  <si>
    <t>Kotevní šroub pro chemické kotvy M 12 dl 160 mm</t>
  </si>
  <si>
    <t>928381717</t>
  </si>
  <si>
    <t>Kotvy chemické s vyvrtáním otvoru kotevní šrouby pro chemické kotvy, velikost M 12, délka 160 mm</t>
  </si>
  <si>
    <t>https://podminky.urs.cz/item/CS_URS_2023_02/953965121</t>
  </si>
  <si>
    <t>103</t>
  </si>
  <si>
    <t>953961114</t>
  </si>
  <si>
    <t>Kotvy chemickým tmelem M 16 hl 125 mm do betonu, ŽB nebo kamene s vyvrtáním otvoru</t>
  </si>
  <si>
    <t>-868863237</t>
  </si>
  <si>
    <t>Kotvy chemické s vyvrtáním otvoru do betonu, železobetonu nebo tvrdého kamene tmel, velikost M 16, hloubka 125 mm</t>
  </si>
  <si>
    <t>https://podminky.urs.cz/item/CS_URS_2023_02/953961114</t>
  </si>
  <si>
    <t>"N_E - rampa"   2*4*2</t>
  </si>
  <si>
    <t>104</t>
  </si>
  <si>
    <t>953965132</t>
  </si>
  <si>
    <t>Kotevní šroub pro chemické kotvy M 16 dl 260 mm</t>
  </si>
  <si>
    <t>563613055</t>
  </si>
  <si>
    <t>Kotvy chemické s vyvrtáním otvoru kotevní šrouby pro chemické kotvy, velikost M 16, délka 260 mm</t>
  </si>
  <si>
    <t>https://podminky.urs.cz/item/CS_URS_2023_02/953965132</t>
  </si>
  <si>
    <t>105</t>
  </si>
  <si>
    <t>961044111</t>
  </si>
  <si>
    <t>Bourání základů z betonu prostého</t>
  </si>
  <si>
    <t>-996182950</t>
  </si>
  <si>
    <t>Bourání základů z betonu prostého</t>
  </si>
  <si>
    <t>https://podminky.urs.cz/item/CS_URS_2023_02/961044111</t>
  </si>
  <si>
    <t>"B20_E"</t>
  </si>
  <si>
    <t>0,45*0,9*(1,158+1,24)+0,6*0,9*1,24</t>
  </si>
  <si>
    <t>106</t>
  </si>
  <si>
    <t>962032231</t>
  </si>
  <si>
    <t>Bourání zdiva z cihel pálených nebo vápenopískových na MV nebo MVC přes 1 m3</t>
  </si>
  <si>
    <t>-737063929</t>
  </si>
  <si>
    <t>Bourání zdiva nadzákladového z cihel nebo tvárnic z cihel pálených nebo vápenopískových, na maltu vápennou nebo vápenocementovou, objemu přes 1 m3</t>
  </si>
  <si>
    <t>https://podminky.urs.cz/item/CS_URS_2023_02/962032231</t>
  </si>
  <si>
    <t>"objekt B3"</t>
  </si>
  <si>
    <t>13,11*2,425*0,305</t>
  </si>
  <si>
    <t>0,3*0,945*(1,158+1,24)+0,47*0,945*1,24</t>
  </si>
  <si>
    <t>107</t>
  </si>
  <si>
    <t>963051113</t>
  </si>
  <si>
    <t>Bourání ŽB stropů deskových tl přes 80 mm</t>
  </si>
  <si>
    <t>932663024</t>
  </si>
  <si>
    <t>Bourání železobetonových stropů deskových, tl. přes 80 mm</t>
  </si>
  <si>
    <t>https://podminky.urs.cz/item/CS_URS_2023_02/963051113</t>
  </si>
  <si>
    <t>"B19_E"</t>
  </si>
  <si>
    <t>0,155*(1,24*(1,121+3,866)+1,19*3,09)</t>
  </si>
  <si>
    <t>108</t>
  </si>
  <si>
    <t>963053937</t>
  </si>
  <si>
    <t>Bourání ŽB schodišťových ramen monolitických na schodnicích</t>
  </si>
  <si>
    <t>1087641178</t>
  </si>
  <si>
    <t>Bourání železobetonových monolitických schodišťových ramen na schodnicích s vybouráním schodnic</t>
  </si>
  <si>
    <t>https://podminky.urs.cz/item/CS_URS_2023_02/963053937</t>
  </si>
  <si>
    <t>"B18_E"  2,15</t>
  </si>
  <si>
    <t>109</t>
  </si>
  <si>
    <t>965042141</t>
  </si>
  <si>
    <t>Bourání podkladů pod dlažby nebo mazanin betonových nebo z litého asfaltu tl do 100 mm pl přes 4 m2</t>
  </si>
  <si>
    <t>288965451</t>
  </si>
  <si>
    <t>Bourání mazanin betonových nebo z litého asfaltu tl. do 100 mm, plochy přes 4 m2</t>
  </si>
  <si>
    <t>https://podminky.urs.cz/item/CS_URS_2023_02/965042141</t>
  </si>
  <si>
    <t>"plocha dvora"</t>
  </si>
  <si>
    <t>0,1*(34,0+11,0+51,0+6,0+24,0)</t>
  </si>
  <si>
    <t>110</t>
  </si>
  <si>
    <t>966049831</t>
  </si>
  <si>
    <t>Rozebrání prefabrikovaných plotových desek betonových</t>
  </si>
  <si>
    <t>-693014085</t>
  </si>
  <si>
    <t>https://podminky.urs.cz/item/CS_URS_2023_02/966049831</t>
  </si>
  <si>
    <t>"B19_O"   1</t>
  </si>
  <si>
    <t>111</t>
  </si>
  <si>
    <t>968062746</t>
  </si>
  <si>
    <t>Vybourání stěn dřevěných plných, zasklených nebo výkladních pl do 4 m2</t>
  </si>
  <si>
    <t>-1736807600</t>
  </si>
  <si>
    <t>Vybourání dřevěných rámů oken s křídly, dveřních zárubní, vrat, stěn, ostění nebo obkladů stěn plných, zasklených nebo výkladních pevných nebo otevíratelných, plochy do 4 m2</t>
  </si>
  <si>
    <t>https://podminky.urs.cz/item/CS_URS_2023_02/968062746</t>
  </si>
  <si>
    <t xml:space="preserve">"B1_A" </t>
  </si>
  <si>
    <t>3,64*1,04</t>
  </si>
  <si>
    <t>112</t>
  </si>
  <si>
    <t>968072456</t>
  </si>
  <si>
    <t>Vybourání kovových dveřních zárubní pl přes 2 m2</t>
  </si>
  <si>
    <t>137300014</t>
  </si>
  <si>
    <t>Vybourání kovových rámů oken s křídly, dveřních zárubní, vrat, stěn, ostění nebo obkladů dveřních zárubní, plochy přes 2 m2</t>
  </si>
  <si>
    <t>https://podminky.urs.cz/item/CS_URS_2023_02/968072456</t>
  </si>
  <si>
    <t>"B2_A"  1,495*2,5</t>
  </si>
  <si>
    <t>113</t>
  </si>
  <si>
    <t>973031324</t>
  </si>
  <si>
    <t>Vysekání kapes ve zdivu cihelném na MV nebo MVC pl do 0,10 m2 hl do 150 mm</t>
  </si>
  <si>
    <t>-252711328</t>
  </si>
  <si>
    <t>Vysekání výklenků nebo kapes ve zdivu z cihel na maltu vápennou nebo vápenocementovou kapes, plochy do 0,10 m2, hl. do 150 mm</t>
  </si>
  <si>
    <t>https://podminky.urs.cz/item/CS_URS_2023_02/973031324</t>
  </si>
  <si>
    <t>"N04_A - rampa"   2</t>
  </si>
  <si>
    <t>114</t>
  </si>
  <si>
    <t>977151123</t>
  </si>
  <si>
    <t>Jádrové vrty diamantovými korunkami do stavebních materiálů D přes 130 do 150 mm</t>
  </si>
  <si>
    <t>-827432989</t>
  </si>
  <si>
    <t>Jádrové vrty diamantovými korunkami do stavebních materiálů (železobetonu, betonu, cihel, obkladů, dlažeb, kamene) průměru přes 130 do 150 mm</t>
  </si>
  <si>
    <t>https://podminky.urs.cz/item/CS_URS_2023_02/977151123</t>
  </si>
  <si>
    <t>"N08_B"  3*0,3</t>
  </si>
  <si>
    <t>115</t>
  </si>
  <si>
    <t>978015341</t>
  </si>
  <si>
    <t>Otlučení (osekání) vnější vápenné nebo vápenocementové omítky stupně členitosti 1 a 2 v rozsahu přes 20 do 30 %</t>
  </si>
  <si>
    <t>613312421</t>
  </si>
  <si>
    <t>Otlučení vápenných nebo vápenocementových omítek vnějších ploch s vyškrabáním spar a s očištěním zdiva stupně členitosti 1 a 2, v rozsahu přes 10 do 30 %</t>
  </si>
  <si>
    <t>https://podminky.urs.cz/item/CS_URS_2023_02/978015341</t>
  </si>
  <si>
    <t>116</t>
  </si>
  <si>
    <t>978015381</t>
  </si>
  <si>
    <t>Otlučení (osekání) vnější vápenné nebo vápenocementové omítky stupně členitosti 1 a 2 v rozsahu přes 65 do 80 %</t>
  </si>
  <si>
    <t>1585579729</t>
  </si>
  <si>
    <t>Otlučení vápenných nebo vápenocementových omítek vnějších ploch s vyškrabáním spar a s očištěním zdiva stupně členitosti 1 a 2, v rozsahu přes 65 do 80 %</t>
  </si>
  <si>
    <t>https://podminky.urs.cz/item/CS_URS_2023_02/978015381</t>
  </si>
  <si>
    <t>117</t>
  </si>
  <si>
    <t>978015391</t>
  </si>
  <si>
    <t>Otlučení (osekání) vnější vápenné nebo vápenocementové omítky stupně členitosti 1 a 2 v rozsahu přes 80 do 100 %</t>
  </si>
  <si>
    <t>-1031444794</t>
  </si>
  <si>
    <t>Otlučení vápenných nebo vápenocementových omítek vnějších ploch s vyškrabáním spar a s očištěním zdiva stupně členitosti 1 a 2, v rozsahu přes 80 do 100 %</t>
  </si>
  <si>
    <t>https://podminky.urs.cz/item/CS_URS_2023_02/978015391</t>
  </si>
  <si>
    <t>"B22_O - sokl"</t>
  </si>
  <si>
    <t>118</t>
  </si>
  <si>
    <t>981011111</t>
  </si>
  <si>
    <t>Demolice budov dřevěných lehkých jednostranně obitých postupným rozebíráním</t>
  </si>
  <si>
    <t>1940407458</t>
  </si>
  <si>
    <t>Demolice budov postupným rozebíráním dřevěných lehkých, jednostranně obitých</t>
  </si>
  <si>
    <t>https://podminky.urs.cz/item/CS_URS_2023_02/981011111</t>
  </si>
  <si>
    <t>13,11*6,045*(413,39-410,22+412,43-410,22)/2</t>
  </si>
  <si>
    <t>"objekt D"</t>
  </si>
  <si>
    <t>8,29*10,04*(414,38-410,49+2,55)/2</t>
  </si>
  <si>
    <t>"přístavba k objektu D"</t>
  </si>
  <si>
    <t>8,35*1,925*(2,41+2,21)/2</t>
  </si>
  <si>
    <t>119</t>
  </si>
  <si>
    <t>981011311</t>
  </si>
  <si>
    <t>Demolice budov zděných na MVC podíl konstrukcí do 10 % postupným rozebíráním</t>
  </si>
  <si>
    <t>404264912</t>
  </si>
  <si>
    <t>Demolice budov postupným rozebíráním z cihel, kamene, smíšeného nebo hrázděného zdiva, tvárnic na maltu vápennou nebo vápenocementovou s podílem konstrukcí do 10 %</t>
  </si>
  <si>
    <t>https://podminky.urs.cz/item/CS_URS_2023_02/981011311</t>
  </si>
  <si>
    <t>"objekt C"</t>
  </si>
  <si>
    <t>75,9*(414,225-410,34+2,58)/2</t>
  </si>
  <si>
    <t>120</t>
  </si>
  <si>
    <t>985311211</t>
  </si>
  <si>
    <t>Reprofilace líce kleneb a podhledů cementovou sanační maltou tl do 10 mm</t>
  </si>
  <si>
    <t>1607729387</t>
  </si>
  <si>
    <t>Reprofilace betonu sanačními maltami na cementové bázi ručně líce kleneb a podhledů, tloušťky do 10 mm</t>
  </si>
  <si>
    <t>https://podminky.urs.cz/item/CS_URS_2023_02/985311211</t>
  </si>
  <si>
    <t>121</t>
  </si>
  <si>
    <t>985323111</t>
  </si>
  <si>
    <t>Spojovací můstek reprofilovaného betonu na cementové bázi tl 1 mm</t>
  </si>
  <si>
    <t>-1411557603</t>
  </si>
  <si>
    <t>Spojovací můstek reprofilovaného betonu na cementové bázi, tloušťky 1 mm</t>
  </si>
  <si>
    <t>https://podminky.urs.cz/item/CS_URS_2023_02/985323111</t>
  </si>
  <si>
    <t>(2*1,19*9,54+(0,945+0,155)*9,54)*0,1</t>
  </si>
  <si>
    <t>122</t>
  </si>
  <si>
    <t>985331215</t>
  </si>
  <si>
    <t>Dodatečné vlepování betonářské výztuže D 16 mm do chemické malty včetně vyvrtání otvoru</t>
  </si>
  <si>
    <t>710182852</t>
  </si>
  <si>
    <t>Dodatečné vlepování betonářské výztuže včetně vyvrtání a vyčištění otvoru chemickou maltou průměr výztuže 16 mm</t>
  </si>
  <si>
    <t>https://podminky.urs.cz/item/CS_URS_2023_02/985331215</t>
  </si>
  <si>
    <t>2*7*0,2</t>
  </si>
  <si>
    <t>123</t>
  </si>
  <si>
    <t>13021015</t>
  </si>
  <si>
    <t>tyč ocelová kruhová žebírková DIN 488 jakost B500B (10 505) výztuž do betonu D 16mm</t>
  </si>
  <si>
    <t>1698869568</t>
  </si>
  <si>
    <t>2*7*0,2*1,58*0,001</t>
  </si>
  <si>
    <t>0,004*1,08 'Přepočtené koeficientem množství</t>
  </si>
  <si>
    <t>997</t>
  </si>
  <si>
    <t>Přesun sutě</t>
  </si>
  <si>
    <t>124</t>
  </si>
  <si>
    <t>997013151</t>
  </si>
  <si>
    <t>Vnitrostaveništní doprava suti a vybouraných hmot pro budovy v do 6 m s omezením mechanizace</t>
  </si>
  <si>
    <t>1968381903</t>
  </si>
  <si>
    <t>Vnitrostaveništní doprava suti a vybouraných hmot vodorovně do 50 m svisle s omezením mechanizace pro budovy a haly výšky do 6 m</t>
  </si>
  <si>
    <t>https://podminky.urs.cz/item/CS_URS_2023_02/997013151</t>
  </si>
  <si>
    <t>125</t>
  </si>
  <si>
    <t>997013501</t>
  </si>
  <si>
    <t>Odvoz suti a vybouraných hmot na skládku nebo meziskládku do 1 km se složením</t>
  </si>
  <si>
    <t>2186123</t>
  </si>
  <si>
    <t>Odvoz suti a vybouraných hmot na skládku nebo meziskládku se složením, na vzdálenost do 1 km</t>
  </si>
  <si>
    <t>https://podminky.urs.cz/item/CS_URS_2023_02/997013501</t>
  </si>
  <si>
    <t>260,548-130,24</t>
  </si>
  <si>
    <t>126</t>
  </si>
  <si>
    <t>997013509</t>
  </si>
  <si>
    <t>Příplatek k odvozu suti a vybouraných hmot na skládku ZKD 1 km přes 1 km</t>
  </si>
  <si>
    <t>276660686</t>
  </si>
  <si>
    <t>Odvoz suti a vybouraných hmot na skládku nebo meziskládku se složením, na vzdálenost Příplatek k ceně za každý další i započatý 1 km přes 1 km</t>
  </si>
  <si>
    <t>https://podminky.urs.cz/item/CS_URS_2023_02/997013509</t>
  </si>
  <si>
    <t>Poznámka k položce:_x000D_
17 km skládka Činov</t>
  </si>
  <si>
    <t>130,308*16 'Přepočtené koeficientem množství</t>
  </si>
  <si>
    <t>127</t>
  </si>
  <si>
    <t>997013811</t>
  </si>
  <si>
    <t>Poplatek za uložení na skládce (skládkovné) stavebního odpadu dřevěného kód odpadu 17 02 01</t>
  </si>
  <si>
    <t>1042155364</t>
  </si>
  <si>
    <t>Poplatek za uložení stavebního odpadu na skládce (skládkovné) dřevěného zatříděného do Katalogu odpadů pod kódem 17 02 01</t>
  </si>
  <si>
    <t>https://podminky.urs.cz/item/CS_URS_2023_02/997013811</t>
  </si>
  <si>
    <t>(20,214+36,802)*0,9</t>
  </si>
  <si>
    <t>128</t>
  </si>
  <si>
    <t>997013861</t>
  </si>
  <si>
    <t>Poplatek za uložení stavebního odpadu na recyklační skládce (skládkovné) z prostého betonu kód odpadu 17 01 01</t>
  </si>
  <si>
    <t>60150897</t>
  </si>
  <si>
    <t>Poplatek za uložení stavebního odpadu na recyklační skládce (skládkovné) z prostého betonu zatříděného do Katalogu odpadů pod kódem 17 01 01</t>
  </si>
  <si>
    <t>https://podminky.urs.cz/item/CS_URS_2023_02/997013861</t>
  </si>
  <si>
    <t>129</t>
  </si>
  <si>
    <t>997013862</t>
  </si>
  <si>
    <t>Poplatek za uložení stavebního odpadu na recyklační skládce (skládkovné) z armovaného betonu kód odpadu 17 01 01</t>
  </si>
  <si>
    <t>-1858271095</t>
  </si>
  <si>
    <t>Poplatek za uložení stavebního odpadu na recyklační skládce (skládkovné) z armovaného betonu zatříděného do Katalogu odpadů pod kódem 17 01 01</t>
  </si>
  <si>
    <t>https://podminky.urs.cz/item/CS_URS_2023_02/997013862</t>
  </si>
  <si>
    <t>4,739+7,38+3,282+3,667+0,823</t>
  </si>
  <si>
    <t>130</t>
  </si>
  <si>
    <t>997013863</t>
  </si>
  <si>
    <t>Poplatek za uložení stavebního odpadu na recyklační skládce (skládkovné) cihelného kód odpadu 17 01 02</t>
  </si>
  <si>
    <t>-950268217</t>
  </si>
  <si>
    <t>Poplatek za uložení stavebního odpadu na recyklační skládce (skládkovné) cihelného zatříděného do Katalogu odpadů pod kódem 17 01 02</t>
  </si>
  <si>
    <t>https://podminky.urs.cz/item/CS_URS_2023_02/997013863</t>
  </si>
  <si>
    <t>131</t>
  </si>
  <si>
    <t>997013875</t>
  </si>
  <si>
    <t>Poplatek za uložení stavebního odpadu na recyklační skládce (skládkovné) asfaltového bez obsahu dehtu zatříděného do Katalogu odpadů pod kódem 17 03 02</t>
  </si>
  <si>
    <t>1325280255</t>
  </si>
  <si>
    <t>https://podminky.urs.cz/item/CS_URS_2023_02/997013875</t>
  </si>
  <si>
    <t>0,584+0,043</t>
  </si>
  <si>
    <t>132</t>
  </si>
  <si>
    <t>997013871</t>
  </si>
  <si>
    <t>Poplatek za uložení stavebního odpadu na recyklační skládce (skládkovné) směsného stavebního a demoličního kód odpadu 17 09 04</t>
  </si>
  <si>
    <t>-2026219214</t>
  </si>
  <si>
    <t>Poplatek za uložení stavebního odpadu na recyklační skládce (skládkovné) směsného stavebního a demoličního zatříděného do Katalogu odpadů pod kódem 17 09 04</t>
  </si>
  <si>
    <t>https://podminky.urs.cz/item/CS_URS_2023_02/997013871</t>
  </si>
  <si>
    <t>130,308-(51,314+27,72+19,891+19,669+0,627)</t>
  </si>
  <si>
    <t>998</t>
  </si>
  <si>
    <t>Přesun hmot</t>
  </si>
  <si>
    <t>133</t>
  </si>
  <si>
    <t>998012021</t>
  </si>
  <si>
    <t>Přesun hmot pro budovy monolitické v do 6 m</t>
  </si>
  <si>
    <t>318700761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</si>
  <si>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</si>
  <si>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https://podminky.urs.cz/item/CS_URS_2023_02/998012021</t>
  </si>
  <si>
    <t>PSV</t>
  </si>
  <si>
    <t>Práce a dodávky PSV</t>
  </si>
  <si>
    <t>711</t>
  </si>
  <si>
    <t>Izolace proti vodě, vlhkosti a plynům</t>
  </si>
  <si>
    <t>134</t>
  </si>
  <si>
    <t>711111001</t>
  </si>
  <si>
    <t>Provedení izolace proti zemní vlhkosti vodorovné za studena nátěrem penetračním</t>
  </si>
  <si>
    <t>-1420638285</t>
  </si>
  <si>
    <t>Provedení izolace proti zemní vlhkosti natěradly a tmely za studena na ploše vodorovné V nátěrem penetračním</t>
  </si>
  <si>
    <t>https://podminky.urs.cz/item/CS_URS_2023_02/711111001</t>
  </si>
  <si>
    <t>4,5</t>
  </si>
  <si>
    <t>7,15*7,6</t>
  </si>
  <si>
    <t>135</t>
  </si>
  <si>
    <t>711112001</t>
  </si>
  <si>
    <t>Provedení izolace proti zemní vlhkosti svislé za studena nátěrem penetračním</t>
  </si>
  <si>
    <t>1582693494</t>
  </si>
  <si>
    <t>Provedení izolace proti zemní vlhkosti natěradly a tmely za studena na ploše svislé S nátěrem penetračním</t>
  </si>
  <si>
    <t>https://podminky.urs.cz/item/CS_URS_2023_02/711112001</t>
  </si>
  <si>
    <t>136</t>
  </si>
  <si>
    <t>11163150</t>
  </si>
  <si>
    <t>lak penetrační asfaltový</t>
  </si>
  <si>
    <t>158889758</t>
  </si>
  <si>
    <t>58,84+8,549</t>
  </si>
  <si>
    <t>67,389*0,00035 'Přepočtené koeficientem množství</t>
  </si>
  <si>
    <t>137</t>
  </si>
  <si>
    <t>711111011</t>
  </si>
  <si>
    <t>Provedení izolace proti zemní vlhkosti vodorovné za studena suspenzí asfaltovou</t>
  </si>
  <si>
    <t>-279347681</t>
  </si>
  <si>
    <t>Provedení izolace proti zemní vlhkosti natěradly a tmely za studena na ploše vodorovné V nátěrem suspensí asfaltovou</t>
  </si>
  <si>
    <t>https://podminky.urs.cz/item/CS_URS_2023_02/711111011</t>
  </si>
  <si>
    <t>138</t>
  </si>
  <si>
    <t>711112011</t>
  </si>
  <si>
    <t>Provedení izolace proti zemní vlhkosti svislé za studena suspenzí asfaltovou</t>
  </si>
  <si>
    <t>-1494482715</t>
  </si>
  <si>
    <t>Provedení izolace proti zemní vlhkosti natěradly a tmely za studena na ploše svislé S nátěrem suspensí asfaltovou</t>
  </si>
  <si>
    <t>https://podminky.urs.cz/item/CS_URS_2023_02/711112011</t>
  </si>
  <si>
    <t>139</t>
  </si>
  <si>
    <t>11163346</t>
  </si>
  <si>
    <t>suspenze hydroizolační asfaltová</t>
  </si>
  <si>
    <t>646728574</t>
  </si>
  <si>
    <t>67,389*0,00075 'Přepočtené koeficientem množství</t>
  </si>
  <si>
    <t>140</t>
  </si>
  <si>
    <t>711141559</t>
  </si>
  <si>
    <t>Provedení izolace proti zemní vlhkosti pásy přitavením vodorovné NAIP</t>
  </si>
  <si>
    <t>-1881342615</t>
  </si>
  <si>
    <t>Provedení izolace proti zemní vlhkosti pásy přitavením NAIP na ploše vodorovné V</t>
  </si>
  <si>
    <t>https://podminky.urs.cz/item/CS_URS_2023_02/711141559</t>
  </si>
  <si>
    <t>141</t>
  </si>
  <si>
    <t>711142559</t>
  </si>
  <si>
    <t>Provedení izolace proti zemní vlhkosti pásy přitavením svislé NAIP</t>
  </si>
  <si>
    <t>-2035342558</t>
  </si>
  <si>
    <t>Provedení izolace proti zemní vlhkosti pásy přitavením NAIP na ploše svislé S</t>
  </si>
  <si>
    <t>https://podminky.urs.cz/item/CS_URS_2023_02/711142559</t>
  </si>
  <si>
    <t>142</t>
  </si>
  <si>
    <t>DEK.1010151880</t>
  </si>
  <si>
    <t>GLASTEK 40 SPECIAL MINERAL (role/7,5m2)</t>
  </si>
  <si>
    <t>-2114506876</t>
  </si>
  <si>
    <t>67,389*1,15 'Přepočtené koeficientem množství</t>
  </si>
  <si>
    <t>143</t>
  </si>
  <si>
    <t>711113127</t>
  </si>
  <si>
    <t>Izolace proti vlhkosti svislá za studena těsnicí stěrkou jednosložkovou na bázi cementu</t>
  </si>
  <si>
    <t>-1952803202</t>
  </si>
  <si>
    <t>Izolace proti zemní vlhkosti natěradly a tmely za studena na ploše svislé S těsnicí stěrkou jednosložkovu na bázi cementu</t>
  </si>
  <si>
    <t>https://podminky.urs.cz/item/CS_URS_2023_02/711113127</t>
  </si>
  <si>
    <t>Poznámka k položce:_x000D_
- např. Aquafin RB400, celková tl. 2,5 mm</t>
  </si>
  <si>
    <t>144</t>
  </si>
  <si>
    <t>998711101</t>
  </si>
  <si>
    <t>Přesun hmot tonážní pro izolace proti vodě, vlhkosti a plynům v objektech v do 6 m</t>
  </si>
  <si>
    <t>-1557125609</t>
  </si>
  <si>
    <t>Přesun hmot pro izolace proti vodě, vlhkosti a plynům stanovený z hmotnosti přesunovaného materiálu vodorovná dopravní vzdálenost do 50 m v objektech výšky do 6 m</t>
  </si>
  <si>
    <t>https://podminky.urs.cz/item/CS_URS_2023_02/998711101</t>
  </si>
  <si>
    <t>712</t>
  </si>
  <si>
    <t>Povlakové krytiny</t>
  </si>
  <si>
    <t>145</t>
  </si>
  <si>
    <t>712340832</t>
  </si>
  <si>
    <t>Odstranění povlakové krytiny střech do 10° z pásů NAIP přitavených v plné ploše dvouvrstvé</t>
  </si>
  <si>
    <t>1309626175</t>
  </si>
  <si>
    <t>Odstranění povlakové krytiny střech plochých do 10° z přitavených pásů NAIP v plné ploše dvouvrstvé</t>
  </si>
  <si>
    <t>https://podminky.urs.cz/item/CS_URS_2023_02/712340832</t>
  </si>
  <si>
    <t>"B16_B1-2"</t>
  </si>
  <si>
    <t>7,346*7,222</t>
  </si>
  <si>
    <t>146</t>
  </si>
  <si>
    <t>712431801</t>
  </si>
  <si>
    <t>Odstranění povlakové krytiny střech přes 10° do 30° z pásů uložených na sucho AIP nebo NAIP</t>
  </si>
  <si>
    <t>-937991699</t>
  </si>
  <si>
    <t>Odstranění povlakové krytiny střech šikmých přes 10° do 30° z pásů uložených na sucho AIP nebo NAIP</t>
  </si>
  <si>
    <t>https://podminky.urs.cz/item/CS_URS_2023_02/712431801</t>
  </si>
  <si>
    <t>"B4_A"</t>
  </si>
  <si>
    <t>2*8,147*4,023</t>
  </si>
  <si>
    <t>147</t>
  </si>
  <si>
    <t>998712101</t>
  </si>
  <si>
    <t>Přesun hmot tonážní tonážní pro krytiny povlakové v objektech v do 6 m</t>
  </si>
  <si>
    <t>466926647</t>
  </si>
  <si>
    <t>Přesun hmot pro povlakové krytiny stanovený z hmotnosti přesunovaného materiálu vodorovná dopravní vzdálenost do 50 m v objektech výšky do 6 m</t>
  </si>
  <si>
    <t>https://podminky.urs.cz/item/CS_URS_2023_02/998712101</t>
  </si>
  <si>
    <t>713</t>
  </si>
  <si>
    <t>Izolace tepelné</t>
  </si>
  <si>
    <t>148</t>
  </si>
  <si>
    <t>713131145</t>
  </si>
  <si>
    <t>Montáž izolace tepelné stěn lepením bodově rohoží, pásů, dílců, desek</t>
  </si>
  <si>
    <t>-1496967342</t>
  </si>
  <si>
    <t>Montáž tepelné izolace stěn rohožemi, pásy, deskami, dílci, bloky (izolační materiál ve specifikaci) lepením bodově bez mechanického kotvení</t>
  </si>
  <si>
    <t>https://podminky.urs.cz/item/CS_URS_2023_02/713131145</t>
  </si>
  <si>
    <t>"N05_B - dilatace mezi objekty B2 a Gv1"</t>
  </si>
  <si>
    <t>(3,315+2,365)/2*6,19</t>
  </si>
  <si>
    <t>"dilatace mezi objekty E a Gm4"</t>
  </si>
  <si>
    <t>2,27*2,75</t>
  </si>
  <si>
    <t>149</t>
  </si>
  <si>
    <t>28376416</t>
  </si>
  <si>
    <t>deska XPS hrana polodrážková a hladký povrch 300kPA λ=0,035 tl 40mm</t>
  </si>
  <si>
    <t>-1353009320</t>
  </si>
  <si>
    <t>23,823*1,02 'Přepočtené koeficientem množství</t>
  </si>
  <si>
    <t>150</t>
  </si>
  <si>
    <t>998713101</t>
  </si>
  <si>
    <t>Přesun hmot tonážní pro izolace tepelné v objektech v do 6 m</t>
  </si>
  <si>
    <t>-349675632</t>
  </si>
  <si>
    <t>Přesun hmot pro izolace tepelné stanovený z hmotnosti přesunovaného materiálu vodorovná dopravní vzdálenost do 50 m v objektech výšky do 6 m</t>
  </si>
  <si>
    <t>https://podminky.urs.cz/item/CS_URS_2023_02/998713101</t>
  </si>
  <si>
    <t>741</t>
  </si>
  <si>
    <t>Elektroinstalace - silnoproud</t>
  </si>
  <si>
    <t>151</t>
  </si>
  <si>
    <t>741371844</t>
  </si>
  <si>
    <t>Demontáž svítidla interiérového se standardní paticí nebo int. zdrojem LED přisazeného nástěnného do 0,09 m2 bez zachování funkčnosti</t>
  </si>
  <si>
    <t>-485136104</t>
  </si>
  <si>
    <t>Demontáž svítidel bez zachování funkčnosti (do suti) interiérových se standardní paticí (E27, T5, GU10) nebo integrovaným zdrojem LED přisazených, ploše nástěnných do 0,09 m2</t>
  </si>
  <si>
    <t>https://podminky.urs.cz/item/CS_URS_2023_02/741371844</t>
  </si>
  <si>
    <t>"B11_A"  1</t>
  </si>
  <si>
    <t>"B14_B1-2"  1</t>
  </si>
  <si>
    <t>"B24_E"  1</t>
  </si>
  <si>
    <t>152</t>
  </si>
  <si>
    <t>7419600R1</t>
  </si>
  <si>
    <t>Demontáž el. rozvodů NN vedených po fasádě</t>
  </si>
  <si>
    <t>soubor</t>
  </si>
  <si>
    <t>1373500784</t>
  </si>
  <si>
    <t>"B10_A"  1</t>
  </si>
  <si>
    <t>"B13_B1-2"  1</t>
  </si>
  <si>
    <t>"B23_E"  1</t>
  </si>
  <si>
    <t>153</t>
  </si>
  <si>
    <t>998741101</t>
  </si>
  <si>
    <t>Přesun hmot tonážní pro silnoproud v objektech v do 6 m</t>
  </si>
  <si>
    <t>-1887615796</t>
  </si>
  <si>
    <t>Přesun hmot pro silnoproud stanovený z hmotnosti přesunovaného materiálu vodorovná dopravní vzdálenost do 50 m v objektech výšky do 6 m</t>
  </si>
  <si>
    <t>https://podminky.urs.cz/item/CS_URS_2023_02/998741101</t>
  </si>
  <si>
    <t>762</t>
  </si>
  <si>
    <t>Konstrukce tesařské</t>
  </si>
  <si>
    <t>154</t>
  </si>
  <si>
    <t>762083121</t>
  </si>
  <si>
    <t>Impregnace řeziva proti dřevokaznému hmyzu, houbám a plísním máčením třída ohrožení 1 a 2</t>
  </si>
  <si>
    <t>1358095837</t>
  </si>
  <si>
    <t>Impregnace řeziva máčením proti dřevokaznému hmyzu, houbám a plísním, třída ohrožení 1 a 2 (dřevo v interiéru)</t>
  </si>
  <si>
    <t>https://podminky.urs.cz/item/CS_URS_2023_02/762083121</t>
  </si>
  <si>
    <t xml:space="preserve">"N01_B" </t>
  </si>
  <si>
    <t>7,222*0,5*0,025</t>
  </si>
  <si>
    <t>(88,0+55,0)*0,025</t>
  </si>
  <si>
    <t>(60,5+24,0+21,0)*0,025</t>
  </si>
  <si>
    <t>"N01_A"  4*2,0*2,0*0,025</t>
  </si>
  <si>
    <t>"N01_B"  4*2,0*2,0*0,025</t>
  </si>
  <si>
    <t>155</t>
  </si>
  <si>
    <t>762331822</t>
  </si>
  <si>
    <t>Demontáž vázaných kcí krovů k dalšímu použití z hranolů průřezové pl přes 120 do 224 cm2</t>
  </si>
  <si>
    <t>-1294449892</t>
  </si>
  <si>
    <t>Demontáž vázaných konstrukcí krovů k dalšímu použití sklonu do 60° z hranolů, hranolků, fošen, průřezové plochy přes 120 do 224 cm2</t>
  </si>
  <si>
    <t>https://podminky.urs.cz/item/CS_URS_2023_02/762331822</t>
  </si>
  <si>
    <t xml:space="preserve">"N01_B - posunutí krokve" </t>
  </si>
  <si>
    <t>7,222</t>
  </si>
  <si>
    <t>156</t>
  </si>
  <si>
    <t>762332142</t>
  </si>
  <si>
    <t>Montáž vázaných kcí krovů pravidelných z hraněného řeziva pl přes 120 do 224 cm2 s ocelovými spojkami</t>
  </si>
  <si>
    <t>-375250827</t>
  </si>
  <si>
    <t>Montáž vázaných konstrukcí krovů střech pultových, sedlových, valbových, stanových čtvercového nebo obdélníkového půdorysu z řeziva hraněného s použitím ocelových spojek (spojky ve specifikaci) průřezové plochy přes 120 do 224 cm2</t>
  </si>
  <si>
    <t>https://podminky.urs.cz/item/CS_URS_2023_02/762332142</t>
  </si>
  <si>
    <t>157</t>
  </si>
  <si>
    <t>762341811</t>
  </si>
  <si>
    <t>Demontáž bednění střech z prken</t>
  </si>
  <si>
    <t>1005149252</t>
  </si>
  <si>
    <t>Demontáž bednění a laťování bednění střech rovných, obloukových, sklonu do 60° se všemi nadstřešními konstrukcemi z prken hrubých, hoblovaných tl. do 32 mm</t>
  </si>
  <si>
    <t>https://podminky.urs.cz/item/CS_URS_2023_02/762341811</t>
  </si>
  <si>
    <t>7,222*0,5</t>
  </si>
  <si>
    <t>158</t>
  </si>
  <si>
    <t>762341210</t>
  </si>
  <si>
    <t>Montáž bednění střech rovných a šikmých sklonu do 60° z hrubých prken na sraz tl do 32 mm</t>
  </si>
  <si>
    <t>-1287419692</t>
  </si>
  <si>
    <t>Montáž bednění střech rovných a šikmých sklonu do 60° s vyřezáním otvorů z prken hrubých na sraz tl. do 32 mm</t>
  </si>
  <si>
    <t>https://podminky.urs.cz/item/CS_URS_2023_02/762341210</t>
  </si>
  <si>
    <t>88,0+55,0</t>
  </si>
  <si>
    <t>60,5+24,0+21,0</t>
  </si>
  <si>
    <t>159</t>
  </si>
  <si>
    <t>60511120</t>
  </si>
  <si>
    <t>řezivo stavební prkna prismovaná středová tl 25(32)mm dl 2-5m</t>
  </si>
  <si>
    <t>774190090</t>
  </si>
  <si>
    <t>6,303*1,1 'Přepočtené koeficientem množství</t>
  </si>
  <si>
    <t>160</t>
  </si>
  <si>
    <t>762341260</t>
  </si>
  <si>
    <t>Montáž bednění střech rovných a šikmých sklonu do 60° z palubek</t>
  </si>
  <si>
    <t>705470523</t>
  </si>
  <si>
    <t>Montáž bednění střech rovných a šikmých sklonu do 60° s vyřezáním otvorů z palubek</t>
  </si>
  <si>
    <t>https://podminky.urs.cz/item/CS_URS_2023_02/762341260</t>
  </si>
  <si>
    <t>"N06_A"</t>
  </si>
  <si>
    <t>8,147*(0,265+0,3)+2*0,265*0,3+8,074*(1,25+0,2)+2*1,25*0,2</t>
  </si>
  <si>
    <t>"N04_B"</t>
  </si>
  <si>
    <t>7,245*(0,3+0,65)+2*0,3*0,65+7,375*(0,3+0,3)+2*0,3*0,3</t>
  </si>
  <si>
    <t>2,75+3*0,35</t>
  </si>
  <si>
    <t>1,265*19,115+(0,6+0,386)*7,1+(0,6+0,254)*13,95</t>
  </si>
  <si>
    <t>(1,265+0,386)/2*6,35</t>
  </si>
  <si>
    <t>2*(1,35+0,27)/2*8,25</t>
  </si>
  <si>
    <t>(0,6+0,316)*(7,25+3,1+3,0)</t>
  </si>
  <si>
    <t>1,35*7,3+1,265*6,1</t>
  </si>
  <si>
    <t>(1,265+0,316)/2*6,6+0,6*0,316</t>
  </si>
  <si>
    <t>161</t>
  </si>
  <si>
    <t>61191155</t>
  </si>
  <si>
    <t>palubky obkladové smrk profil klasický 19x116mm jakost A/B</t>
  </si>
  <si>
    <t>1913473754</t>
  </si>
  <si>
    <t>129,556*1,1 'Přepočtené koeficientem množství</t>
  </si>
  <si>
    <t>162</t>
  </si>
  <si>
    <t>762341932</t>
  </si>
  <si>
    <t>Vyřezání části bednění střech z prken tl do 32 mm pl jednotlivě přes 1 do 4 m2</t>
  </si>
  <si>
    <t>-1664285474</t>
  </si>
  <si>
    <t>Vyřezání otvorů v bednění střech bez rozebrání krytiny z prken tl. do 32 mm, otvoru plochy jednotlivě přes 1 do 4 m2</t>
  </si>
  <si>
    <t>https://podminky.urs.cz/item/CS_URS_2023_02/762341932</t>
  </si>
  <si>
    <t>"N01_A"  4*(2+2)</t>
  </si>
  <si>
    <t>"N01_B" 4*(2+2)</t>
  </si>
  <si>
    <t>163</t>
  </si>
  <si>
    <t>762343912</t>
  </si>
  <si>
    <t>Zabednění otvorů ve střeše prkny tl do 32 mm pl jednotlivě přes 1 do 4 m2</t>
  </si>
  <si>
    <t>1181489177</t>
  </si>
  <si>
    <t>Zabednění otvorů ve střeše prkny (materiál v ceně) tl. do 32 mm, otvoru plochy jednotlivě přes 1 do 4 m2</t>
  </si>
  <si>
    <t>https://podminky.urs.cz/item/CS_URS_2023_02/762343912</t>
  </si>
  <si>
    <t>"N01_A"  4*2,0*2,0</t>
  </si>
  <si>
    <t>"N01_B"  4*2,0*2,0</t>
  </si>
  <si>
    <t>164</t>
  </si>
  <si>
    <t>762395000</t>
  </si>
  <si>
    <t>Spojovací prostředky krovů, bednění, laťování, nadstřešních konstrukcí</t>
  </si>
  <si>
    <t>-69760226</t>
  </si>
  <si>
    <t>Spojovací prostředky krovů, bednění a laťování, nadstřešních konstrukcí svory, prkna, hřebíky, pásová ocel, vruty</t>
  </si>
  <si>
    <t>https://podminky.urs.cz/item/CS_URS_2023_02/762395000</t>
  </si>
  <si>
    <t>165</t>
  </si>
  <si>
    <t>762421235</t>
  </si>
  <si>
    <t>Montáž obložení stropu deskami cementotřískovými na pero a drážku</t>
  </si>
  <si>
    <t>-183460335</t>
  </si>
  <si>
    <t>Obložení stropů nebo střešních podhledů montáž deskami z dřevovláknitých hmot s tvarováním a úpravou pro olištování spár cementotřískovými nebo cementovými na pero a drážku</t>
  </si>
  <si>
    <t>https://podminky.urs.cz/item/CS_URS_2023_02/762421235</t>
  </si>
  <si>
    <t>3,1*7,0+3,15*7,0</t>
  </si>
  <si>
    <t>166</t>
  </si>
  <si>
    <t>CDC.0008837.URS</t>
  </si>
  <si>
    <t>deska cementotřísková CETRIS FINISH fasádní 125x335 cm tl.1,2 cm, LASUR,odstín A</t>
  </si>
  <si>
    <t>1025312617</t>
  </si>
  <si>
    <t>43,75*1,1 'Přepočtené koeficientem množství</t>
  </si>
  <si>
    <t>167</t>
  </si>
  <si>
    <t>762429001</t>
  </si>
  <si>
    <t>Montáž obložení stropu podkladový rošt</t>
  </si>
  <si>
    <t>819441623</t>
  </si>
  <si>
    <t>Obložení stropů nebo střešních podhledů montáž roštu podkladového</t>
  </si>
  <si>
    <t>https://podminky.urs.cz/item/CS_URS_2023_02/762429001</t>
  </si>
  <si>
    <t>3,1*(7,0/0,6)+3,15*(7,0/0,6)</t>
  </si>
  <si>
    <t>168</t>
  </si>
  <si>
    <t>60514114</t>
  </si>
  <si>
    <t>řezivo jehličnaté lať impregnovaná dl 4 m</t>
  </si>
  <si>
    <t>-837283470</t>
  </si>
  <si>
    <t>(3,1*(7,0/0,6)+3,15*(7,0/0,6))*0,04*0,06</t>
  </si>
  <si>
    <t>169</t>
  </si>
  <si>
    <t>762521811</t>
  </si>
  <si>
    <t>Demontáž podlah bez polštářů z prken tloušťky do 32 mm</t>
  </si>
  <si>
    <t>-1054516102</t>
  </si>
  <si>
    <t>Demontáž podlah bez polštářů z prken tl. do 32 mm</t>
  </si>
  <si>
    <t>https://podminky.urs.cz/item/CS_URS_2023_02/762521811</t>
  </si>
  <si>
    <t>"B6_A"   5,5*1,0</t>
  </si>
  <si>
    <t>170</t>
  </si>
  <si>
    <t>998762101</t>
  </si>
  <si>
    <t>Přesun hmot tonážní pro kce tesařské v objektech v do 6 m</t>
  </si>
  <si>
    <t>-274708640</t>
  </si>
  <si>
    <t>Přesun hmot pro konstrukce tesařské stanovený z hmotnosti přesunovaného materiálu vodorovná dopravní vzdálenost do 50 m v objektech výšky do 6 m</t>
  </si>
  <si>
    <t>https://podminky.urs.cz/item/CS_URS_2023_02/998762101</t>
  </si>
  <si>
    <t>763</t>
  </si>
  <si>
    <t>Konstrukce suché výstavby</t>
  </si>
  <si>
    <t>171</t>
  </si>
  <si>
    <t>763732113</t>
  </si>
  <si>
    <t>Montáž střešní konstrukce z příhradových vazníků konstrukční dl do 9 m</t>
  </si>
  <si>
    <t>-1848010136</t>
  </si>
  <si>
    <t>Montáž střešní konstrukce z vazníků příhradových, konstrukční délky do 9,0 m</t>
  </si>
  <si>
    <t>https://podminky.urs.cz/item/CS_URS_2023_02/763732113</t>
  </si>
  <si>
    <t>8*7,65+13*6,5+3,35</t>
  </si>
  <si>
    <t>4*6,6+4*7,6+8*8,2</t>
  </si>
  <si>
    <t>172</t>
  </si>
  <si>
    <t>6051220R</t>
  </si>
  <si>
    <t>příhradový vazník sedlový sušený impregnovaný dl do 9m</t>
  </si>
  <si>
    <t>-812117235</t>
  </si>
  <si>
    <t>Poznámka k položce:_x000D_
- cena zahrnuje dopravu, podkladní dřevěný prvek vč. lepenky, spojovací a kotevní materiál</t>
  </si>
  <si>
    <t>173</t>
  </si>
  <si>
    <t>998763100</t>
  </si>
  <si>
    <t>Přesun hmot tonážní pro dřevostavby v objektech v do 6 m</t>
  </si>
  <si>
    <t>-1167713908</t>
  </si>
  <si>
    <t>Přesun hmot pro dřevostavby stanovený z hmotnosti přesunovaného materiálu vodorovná dopravní vzdálenost do 50 m v objektech výšky do 6 m</t>
  </si>
  <si>
    <t>https://podminky.urs.cz/item/CS_URS_2023_02/998763100</t>
  </si>
  <si>
    <t>764</t>
  </si>
  <si>
    <t>Konstrukce klempířské</t>
  </si>
  <si>
    <t>174</t>
  </si>
  <si>
    <t>764001821</t>
  </si>
  <si>
    <t>Demontáž krytiny ze svitků nebo tabulí do suti</t>
  </si>
  <si>
    <t>-938703649</t>
  </si>
  <si>
    <t>Demontáž klempířských konstrukcí krytiny ze svitků nebo tabulí do suti</t>
  </si>
  <si>
    <t>https://podminky.urs.cz/item/CS_URS_2023_02/764001821</t>
  </si>
  <si>
    <t>175</t>
  </si>
  <si>
    <t>764002801</t>
  </si>
  <si>
    <t>Demontáž závětrné lišty do suti</t>
  </si>
  <si>
    <t>-2107957338</t>
  </si>
  <si>
    <t>Demontáž klempířských konstrukcí závětrné lišty do suti</t>
  </si>
  <si>
    <t>https://podminky.urs.cz/item/CS_URS_2023_02/764002801</t>
  </si>
  <si>
    <t>4*4,023</t>
  </si>
  <si>
    <t>176</t>
  </si>
  <si>
    <t>764002841</t>
  </si>
  <si>
    <t>Demontáž oplechování horních ploch zdí a nadezdívek do suti</t>
  </si>
  <si>
    <t>-87061813</t>
  </si>
  <si>
    <t>Demontáž klempířských konstrukcí oplechování horních ploch zdí a nadezdívek do suti</t>
  </si>
  <si>
    <t>https://podminky.urs.cz/item/CS_URS_2023_02/764002841</t>
  </si>
  <si>
    <t>"B20_O"   2,5</t>
  </si>
  <si>
    <t>"B17_B1-2"  6,5</t>
  </si>
  <si>
    <t>177</t>
  </si>
  <si>
    <t>764002851</t>
  </si>
  <si>
    <t>Demontáž oplechování parapetů do suti</t>
  </si>
  <si>
    <t>915144049</t>
  </si>
  <si>
    <t>Demontáž klempířských konstrukcí oplechování parapetů do suti</t>
  </si>
  <si>
    <t>https://podminky.urs.cz/item/CS_URS_2023_02/764002851</t>
  </si>
  <si>
    <t>"B1_A"    3,64</t>
  </si>
  <si>
    <t>"B22_E"  1,74</t>
  </si>
  <si>
    <t>178</t>
  </si>
  <si>
    <t>764002871</t>
  </si>
  <si>
    <t>Demontáž lemování zdí do suti</t>
  </si>
  <si>
    <t>-359894617</t>
  </si>
  <si>
    <t>Demontáž klempířských konstrukcí lemování zdí do suti</t>
  </si>
  <si>
    <t>https://podminky.urs.cz/item/CS_URS_2023_02/764002871</t>
  </si>
  <si>
    <t>2*7,222</t>
  </si>
  <si>
    <t>179</t>
  </si>
  <si>
    <t>764004801</t>
  </si>
  <si>
    <t>Demontáž podokapního žlabu do suti</t>
  </si>
  <si>
    <t>-1094451299</t>
  </si>
  <si>
    <t>Demontáž klempířských konstrukcí žlabu podokapního do suti</t>
  </si>
  <si>
    <t>https://podminky.urs.cz/item/CS_URS_2023_02/764004801</t>
  </si>
  <si>
    <t>"B5_A"</t>
  </si>
  <si>
    <t>2*8,147</t>
  </si>
  <si>
    <t>180</t>
  </si>
  <si>
    <t>764004861</t>
  </si>
  <si>
    <t>Demontáž svodu do suti</t>
  </si>
  <si>
    <t>-1771001900</t>
  </si>
  <si>
    <t>Demontáž klempířských konstrukcí svodu do suti</t>
  </si>
  <si>
    <t>https://podminky.urs.cz/item/CS_URS_2023_02/764004861</t>
  </si>
  <si>
    <t>2,0+1,5</t>
  </si>
  <si>
    <t>181</t>
  </si>
  <si>
    <t>764121401</t>
  </si>
  <si>
    <t>Krytina střechy rovné drážkováním ze svitků z Al plechu rš 500 mm sklonu do 30°</t>
  </si>
  <si>
    <t>41884050</t>
  </si>
  <si>
    <t>Krytina z hliníkového plechu s úpravou u okapů, prostupů a výčnělků střechy rovné drážkováním ze svitků rš 500 mm, sklon střechy do 30°</t>
  </si>
  <si>
    <t>https://podminky.urs.cz/item/CS_URS_2023_02/764121401</t>
  </si>
  <si>
    <t xml:space="preserve">"N01_A" </t>
  </si>
  <si>
    <t>182</t>
  </si>
  <si>
    <t>764121491</t>
  </si>
  <si>
    <t>Příplatek k cenám krytiny z Al plechu za těsnění drážek sklonu do 10°</t>
  </si>
  <si>
    <t>-2103780405</t>
  </si>
  <si>
    <t>Krytina z hliníkového plechu s úpravou u okapů, prostupů a výčnělků Příplatek k cenám za těsnění drážek ve sklonu do 10°</t>
  </si>
  <si>
    <t>https://podminky.urs.cz/item/CS_URS_2023_02/764121491</t>
  </si>
  <si>
    <t>183</t>
  </si>
  <si>
    <t>764222404</t>
  </si>
  <si>
    <t>Oplechování štítu závětrnou lištou z Al plechu rš 330 mm</t>
  </si>
  <si>
    <t>-1487898449</t>
  </si>
  <si>
    <t>Oplechování střešních prvků z hliníkového plechu štítu závětrnou lištou rš 330 mm</t>
  </si>
  <si>
    <t>https://podminky.urs.cz/item/CS_URS_2023_02/764222404</t>
  </si>
  <si>
    <t>"N01_A"</t>
  </si>
  <si>
    <t>6,35+0,6+2*0,6+19,115</t>
  </si>
  <si>
    <t>2*8,25+7,3+7,65+3,05+6,6-2,27+3,0</t>
  </si>
  <si>
    <t>184</t>
  </si>
  <si>
    <t>764222407</t>
  </si>
  <si>
    <t>Oplechování štítu závětrnou lištou z Al plechu rš 670 mm</t>
  </si>
  <si>
    <t>1033053421</t>
  </si>
  <si>
    <t>Oplechování střešních prvků z hliníkového plechu štítu závětrnou lištou rš 670 mm</t>
  </si>
  <si>
    <t>https://podminky.urs.cz/item/CS_URS_2023_02/764222407</t>
  </si>
  <si>
    <t>"N03_B"  7,245</t>
  </si>
  <si>
    <t>185</t>
  </si>
  <si>
    <t>764222433</t>
  </si>
  <si>
    <t>Oplechování rovné okapové hrany z Al plechu rš 250 mm</t>
  </si>
  <si>
    <t>-616571848</t>
  </si>
  <si>
    <t>Oplechování střešních prvků z hliníkového plechu okapu okapovým plechem střechy rovné rš 250 mm</t>
  </si>
  <si>
    <t>https://podminky.urs.cz/item/CS_URS_2023_02/764222433</t>
  </si>
  <si>
    <t>"N01_A"  2*8,147</t>
  </si>
  <si>
    <t>"část jih"  13,95+7,1</t>
  </si>
  <si>
    <t>"část sever"  7,25+3,1+3,0</t>
  </si>
  <si>
    <t>186</t>
  </si>
  <si>
    <t>764222435</t>
  </si>
  <si>
    <t>Oplechování rovné okapové hrany z Al plechu rš 400 mm</t>
  </si>
  <si>
    <t>74887255</t>
  </si>
  <si>
    <t>Oplechování střešních prvků z hliníkového plechu okapu okapovým plechem střechy rovné rš 400 mm</t>
  </si>
  <si>
    <t>https://podminky.urs.cz/item/CS_URS_2023_02/764222435</t>
  </si>
  <si>
    <t>"N03_B"  7,375</t>
  </si>
  <si>
    <t>187</t>
  </si>
  <si>
    <t>764223455</t>
  </si>
  <si>
    <t>Sněhový zachytávač krytiny z Al plechu průběžný jednotrubkový</t>
  </si>
  <si>
    <t>-1741281341</t>
  </si>
  <si>
    <t>Oplechování střešních prvků z hliníkového plechu sněhový zachytávač průbežný jednotrubkový</t>
  </si>
  <si>
    <t>https://podminky.urs.cz/item/CS_URS_2023_02/764223455</t>
  </si>
  <si>
    <t>Poznámka k položce:_x000D_
- bezpečnostní tyč</t>
  </si>
  <si>
    <t>"Kl/6"  24,0</t>
  </si>
  <si>
    <t>188</t>
  </si>
  <si>
    <t>764223456</t>
  </si>
  <si>
    <t>Sněhový zachytávač krytiny z Al plechu průběžný dvoutrubkový</t>
  </si>
  <si>
    <t>-518668878</t>
  </si>
  <si>
    <t>Oplechování střešních prvků z hliníkového plechu sněhový zachytávač průbežný dvoutrubkový</t>
  </si>
  <si>
    <t>https://podminky.urs.cz/item/CS_URS_2023_02/764223456</t>
  </si>
  <si>
    <t>"KL/7"  58,2</t>
  </si>
  <si>
    <t>189</t>
  </si>
  <si>
    <t>764224403</t>
  </si>
  <si>
    <t>Oplechování horních ploch a nadezdívek (atik) bez rohů z Al plechu mechanicky kotvené rš 250 mm</t>
  </si>
  <si>
    <t>2119505440</t>
  </si>
  <si>
    <t>Oplechování horních ploch zdí a nadezdívek (atik) z hliníkového plechu mechanicky kotvené rš 250 mm</t>
  </si>
  <si>
    <t>https://podminky.urs.cz/item/CS_URS_2023_02/764224403</t>
  </si>
  <si>
    <t>"N05_B - požární zeď nad střechou"  6,5</t>
  </si>
  <si>
    <t>190</t>
  </si>
  <si>
    <t>764246342</t>
  </si>
  <si>
    <t>Oplechování parapetů rovných celoplošně lepené z TiZn lesklého plechu rš 200 mm</t>
  </si>
  <si>
    <t>1870685627</t>
  </si>
  <si>
    <t>Oplechování parapetů z titanzinkového lesklého válcovaného plechu rovných celoplošně lepené, bez rohů rš 200 mm</t>
  </si>
  <si>
    <t>https://podminky.urs.cz/item/CS_URS_2023_02/764246342</t>
  </si>
  <si>
    <t>"N02_A"   3,64</t>
  </si>
  <si>
    <t>191</t>
  </si>
  <si>
    <t>764321414</t>
  </si>
  <si>
    <t>Lemování rovných zdí střech s krytinou skládanou z Al plechu rš 330 mm</t>
  </si>
  <si>
    <t>-1457655755</t>
  </si>
  <si>
    <t>Lemování zdí z hliníkového plechu boční nebo horní rovných, střech s krytinou skládanou mimo prejzovou rš 330 mm</t>
  </si>
  <si>
    <t>https://podminky.urs.cz/item/CS_URS_2023_02/764321414</t>
  </si>
  <si>
    <t>"N05_B - napojení střechy na objekt A"  6,3</t>
  </si>
  <si>
    <t>"N05_B - napojení střechy na objekt Gv1"  6,1</t>
  </si>
  <si>
    <t>"část sever"  7,65+6,6+2,27</t>
  </si>
  <si>
    <t>192</t>
  </si>
  <si>
    <t>764521404</t>
  </si>
  <si>
    <t>Žlab podokapní půlkruhový z Al plechu rš 330 mm</t>
  </si>
  <si>
    <t>835601025</t>
  </si>
  <si>
    <t>Žlab podokapní z hliníkového plechu včetně háků a čel půlkruhový rš 330 mm</t>
  </si>
  <si>
    <t>https://podminky.urs.cz/item/CS_URS_2023_02/764521404</t>
  </si>
  <si>
    <t>"N09_A"  2*8,147</t>
  </si>
  <si>
    <t>14,0+7,1</t>
  </si>
  <si>
    <t>7,3+3,3+3,0</t>
  </si>
  <si>
    <t>193</t>
  </si>
  <si>
    <t>764521444</t>
  </si>
  <si>
    <t>Kotlík oválný (trychtýřový) pro podokapní žlaby z Al plechu 330/100 mm</t>
  </si>
  <si>
    <t>-1354150388</t>
  </si>
  <si>
    <t>Žlab podokapní z hliníkového plechu včetně háků a čel kotlík oválný (trychtýřový), rš žlabu/průměr svodu 330/100 mm</t>
  </si>
  <si>
    <t>https://podminky.urs.cz/item/CS_URS_2023_02/764521444</t>
  </si>
  <si>
    <t>"N09_A"  2</t>
  </si>
  <si>
    <t>"část jih"  3</t>
  </si>
  <si>
    <t>"část sever"   3</t>
  </si>
  <si>
    <t>194</t>
  </si>
  <si>
    <t>764528422</t>
  </si>
  <si>
    <t>Svody kruhové včetně objímek, kolen, odskoků z Al plechu průměru 100 mm</t>
  </si>
  <si>
    <t>-1024501462</t>
  </si>
  <si>
    <t>Svod z hliníkového plechu včetně objímek, kolen a odskoků kruhový, průměru 100 mm</t>
  </si>
  <si>
    <t>https://podminky.urs.cz/item/CS_URS_2023_02/764528422</t>
  </si>
  <si>
    <t>"N09_A"  5,4+2,2</t>
  </si>
  <si>
    <t>"část jih"  3,3+3,3+3,2</t>
  </si>
  <si>
    <t>"část sever"   4,0+6,1</t>
  </si>
  <si>
    <t>195</t>
  </si>
  <si>
    <t>998764101</t>
  </si>
  <si>
    <t>Přesun hmot tonážní pro konstrukce klempířské v objektech v do 6 m</t>
  </si>
  <si>
    <t>470069025</t>
  </si>
  <si>
    <t>Přesun hmot pro konstrukce klempířské stanovený z hmotnosti přesunovaného materiálu vodorovná dopravní vzdálenost do 50 m v objektech výšky do 6 m</t>
  </si>
  <si>
    <t>https://podminky.urs.cz/item/CS_URS_2023_02/998764101</t>
  </si>
  <si>
    <t>765</t>
  </si>
  <si>
    <t>Krytina skládaná</t>
  </si>
  <si>
    <t>196</t>
  </si>
  <si>
    <t>765111201</t>
  </si>
  <si>
    <t>Montáž krytiny keramické okapní větrací pás</t>
  </si>
  <si>
    <t>1938856695</t>
  </si>
  <si>
    <t>Montáž krytiny keramické okapové hrany s okapním větracím pásem</t>
  </si>
  <si>
    <t>https://podminky.urs.cz/item/CS_URS_2023_02/765111201</t>
  </si>
  <si>
    <t>"část jih"  19,115</t>
  </si>
  <si>
    <t>197</t>
  </si>
  <si>
    <t>28355010</t>
  </si>
  <si>
    <t>pás plastový okapní ochranný a větrací šířky 50mm</t>
  </si>
  <si>
    <t>13401107</t>
  </si>
  <si>
    <t>32,465*1,1 'Přepočtené koeficientem množství</t>
  </si>
  <si>
    <t>198</t>
  </si>
  <si>
    <t>765115421</t>
  </si>
  <si>
    <t>Montáž bezpečnostního háku pro keramickou krytinu</t>
  </si>
  <si>
    <t>465504665</t>
  </si>
  <si>
    <t>Montáž střešních doplňků krytiny keramické bezpečnostního háku</t>
  </si>
  <si>
    <t>https://podminky.urs.cz/item/CS_URS_2023_02/765115421</t>
  </si>
  <si>
    <t>"KL/5"   5</t>
  </si>
  <si>
    <t>199</t>
  </si>
  <si>
    <t>59244014</t>
  </si>
  <si>
    <t>sada bezpečnostního háku včetně připevňovacího profilu a kotevního materiálu</t>
  </si>
  <si>
    <t>sada</t>
  </si>
  <si>
    <t>-734558470</t>
  </si>
  <si>
    <t>200</t>
  </si>
  <si>
    <t>765191001</t>
  </si>
  <si>
    <t>Montáž pojistné hydroizolační nebo parotěsné fólie kladené ve sklonu do 20° lepením na bednění nebo izolaci</t>
  </si>
  <si>
    <t>-473956268</t>
  </si>
  <si>
    <t>Montáž pojistné hydroizolační nebo parotěsné fólie kladené ve sklonu do 20° lepením (vodotěsné podstřeší) na bednění nebo tepelnou izolaci</t>
  </si>
  <si>
    <t>https://podminky.urs.cz/item/CS_URS_2023_02/765191001</t>
  </si>
  <si>
    <t>201</t>
  </si>
  <si>
    <t>2832903R</t>
  </si>
  <si>
    <t>asfaltový podkladový pás se samolepícími spoji určeny k pokládce na dřevěné bednění nebo OSB desky, vhodný jako podkladní vrstva k AL falcovaným krytinám (např. Bauder TOP UDS 1,5)</t>
  </si>
  <si>
    <t>1209763930</t>
  </si>
  <si>
    <t>367,104*1,1 'Přepočtené koeficientem množství</t>
  </si>
  <si>
    <t>202</t>
  </si>
  <si>
    <t>998765101</t>
  </si>
  <si>
    <t>Přesun hmot tonážní pro krytiny skládané v objektech v do 6 m</t>
  </si>
  <si>
    <t>544709162</t>
  </si>
  <si>
    <t>Přesun hmot pro krytiny skládané stanovený z hmotnosti přesunovaného materiálu vodorovná dopravní vzdálenost do 50 m na objektech výšky do 6 m</t>
  </si>
  <si>
    <t>https://podminky.urs.cz/item/CS_URS_2023_02/998765101</t>
  </si>
  <si>
    <t>766</t>
  </si>
  <si>
    <t>Konstrukce truhlářské</t>
  </si>
  <si>
    <t>203</t>
  </si>
  <si>
    <t>766221811</t>
  </si>
  <si>
    <t>Demontáž celodřevěného samonosného schodiště</t>
  </si>
  <si>
    <t>-664905958</t>
  </si>
  <si>
    <t>Demontáž schodů celodřevěných samonosných</t>
  </si>
  <si>
    <t>https://podminky.urs.cz/item/CS_URS_2023_02/766221811</t>
  </si>
  <si>
    <t>"B6_A"   1,5</t>
  </si>
  <si>
    <t>204</t>
  </si>
  <si>
    <t>766311811</t>
  </si>
  <si>
    <t>Demontáž dřevěného zábradlí vnitřního</t>
  </si>
  <si>
    <t>-1061541150</t>
  </si>
  <si>
    <t>Demontáž zábradlí dřevěného vnitřního</t>
  </si>
  <si>
    <t>https://podminky.urs.cz/item/CS_URS_2023_02/766311811</t>
  </si>
  <si>
    <t>"B6_A"   1,5+5,5</t>
  </si>
  <si>
    <t>205</t>
  </si>
  <si>
    <t>766441823</t>
  </si>
  <si>
    <t>Demontáž parapetních desek dřevěných nebo plastových šířky do 300 mm délky přes 2000 mm</t>
  </si>
  <si>
    <t>-901506556</t>
  </si>
  <si>
    <t>Demontáž parapetních desek dřevěných nebo plastových šířky do 300 mm, délky přes 2000 mm</t>
  </si>
  <si>
    <t>https://podminky.urs.cz/item/CS_URS_2023_02/766441823</t>
  </si>
  <si>
    <t>"B1_A"    1</t>
  </si>
  <si>
    <t>206</t>
  </si>
  <si>
    <t>766622131</t>
  </si>
  <si>
    <t>Montáž plastových oken plochy přes 1 m2 otevíravých v do 1,5 m s rámem do zdiva</t>
  </si>
  <si>
    <t>862033693</t>
  </si>
  <si>
    <t>Montáž oken plastových včetně montáže rámu plochy přes 1 m2 otevíravých do zdiva, výšky do 1,5 m</t>
  </si>
  <si>
    <t>https://podminky.urs.cz/item/CS_URS_2023_02/766622131</t>
  </si>
  <si>
    <t>"N02_A"   3,64*1,04</t>
  </si>
  <si>
    <t>207</t>
  </si>
  <si>
    <t>61140051</t>
  </si>
  <si>
    <t>okno plastové otevíravé/sklopné dvojsklo přes plochu 1m2 do v 1,5m</t>
  </si>
  <si>
    <t>-1268653980</t>
  </si>
  <si>
    <t>208</t>
  </si>
  <si>
    <t>766660021</t>
  </si>
  <si>
    <t>Montáž dveřních křídel otvíravých jednokřídlových š do 0,8 m požárních do ocelové zárubně</t>
  </si>
  <si>
    <t>1198697670</t>
  </si>
  <si>
    <t>Montáž dveřních křídel dřevěných nebo plastových otevíravých do ocelové zárubně protipožárních jednokřídlových, šířky do 800 mm</t>
  </si>
  <si>
    <t>https://podminky.urs.cz/item/CS_URS_2023_02/766660021</t>
  </si>
  <si>
    <t>209</t>
  </si>
  <si>
    <t>61165339</t>
  </si>
  <si>
    <t>dveře jednokřídlé dřevotřískové protipožární EI (EW) 30 D3 povrch lakovaný plné 800x1970-2100mm</t>
  </si>
  <si>
    <t>930858144</t>
  </si>
  <si>
    <t>210</t>
  </si>
  <si>
    <t>766660461</t>
  </si>
  <si>
    <t>Montáž vchodových dveří dvoukřídlových s nadsvětlíkem do zdiva</t>
  </si>
  <si>
    <t>474407698</t>
  </si>
  <si>
    <t>Montáž dveřních křídel dřevěných nebo plastových vchodových dveří včetně rámu do zdiva dvoukřídlových s nadsvětlíkem</t>
  </si>
  <si>
    <t>https://podminky.urs.cz/item/CS_URS_2023_02/766660461</t>
  </si>
  <si>
    <t>"N03_A"   1</t>
  </si>
  <si>
    <t>211</t>
  </si>
  <si>
    <t>61173205</t>
  </si>
  <si>
    <t>dveře dvoukřídlé dřevěné prosklené max rozměru otvoru 4,84m2 bezpečnostní třídy RC2</t>
  </si>
  <si>
    <t>-834673112</t>
  </si>
  <si>
    <t>Poznámka k položce:_x000D_
- dodávka komplet</t>
  </si>
  <si>
    <t>"N03_A"   1,495*2,5</t>
  </si>
  <si>
    <t>212</t>
  </si>
  <si>
    <t>766660717</t>
  </si>
  <si>
    <t>Montáž samozavírače na ocelovou zárubeň a dveřní křídlo</t>
  </si>
  <si>
    <t>190050553</t>
  </si>
  <si>
    <t>Montáž dveřních doplňků samozavírače na zárubeň ocelovou</t>
  </si>
  <si>
    <t>https://podminky.urs.cz/item/CS_URS_2023_02/766660717</t>
  </si>
  <si>
    <t>213</t>
  </si>
  <si>
    <t>54917250</t>
  </si>
  <si>
    <t>samozavírač dveří hydraulický</t>
  </si>
  <si>
    <t>-595815044</t>
  </si>
  <si>
    <t>214</t>
  </si>
  <si>
    <t>766660728</t>
  </si>
  <si>
    <t>Montáž dveřního interiérového kování - zámku</t>
  </si>
  <si>
    <t>-16895264</t>
  </si>
  <si>
    <t>Montáž dveřních doplňků dveřního kování interiérového zámku</t>
  </si>
  <si>
    <t>https://podminky.urs.cz/item/CS_URS_2023_02/766660728</t>
  </si>
  <si>
    <t>215</t>
  </si>
  <si>
    <t>54924013</t>
  </si>
  <si>
    <t>zámek zadlabací vložkový pravolevý rozteč 72x60mm</t>
  </si>
  <si>
    <t>1208656886</t>
  </si>
  <si>
    <t>216</t>
  </si>
  <si>
    <t>766660729</t>
  </si>
  <si>
    <t>Montáž dveřního interiérového kování - štítku s klikou</t>
  </si>
  <si>
    <t>1180662989</t>
  </si>
  <si>
    <t>Montáž dveřních doplňků dveřního kování interiérového štítku s klikou</t>
  </si>
  <si>
    <t>https://podminky.urs.cz/item/CS_URS_2023_02/766660729</t>
  </si>
  <si>
    <t>217</t>
  </si>
  <si>
    <t>54914123</t>
  </si>
  <si>
    <t>kování rozetové klika/klika</t>
  </si>
  <si>
    <t>-299696251</t>
  </si>
  <si>
    <t>218</t>
  </si>
  <si>
    <t>766694116</t>
  </si>
  <si>
    <t>Montáž parapetních desek dřevěných nebo plastových š do 30 cm</t>
  </si>
  <si>
    <t>233096317</t>
  </si>
  <si>
    <t>Montáž ostatních truhlářských konstrukcí parapetních desek dřevěných nebo plastových šířky do 300 mm</t>
  </si>
  <si>
    <t>https://podminky.urs.cz/item/CS_URS_2023_02/766694116</t>
  </si>
  <si>
    <t>219</t>
  </si>
  <si>
    <t>61140077</t>
  </si>
  <si>
    <t>parapet plastový vnitřní – š 150mm, barva bílá</t>
  </si>
  <si>
    <t>-1566038871</t>
  </si>
  <si>
    <t>3,64*1,1 'Přepočtené koeficientem množství</t>
  </si>
  <si>
    <t>220</t>
  </si>
  <si>
    <t>61140076</t>
  </si>
  <si>
    <t>koncovka k parapetu oboustranná š 600mm, barva bílá</t>
  </si>
  <si>
    <t>921702416</t>
  </si>
  <si>
    <t>221</t>
  </si>
  <si>
    <t>998766101</t>
  </si>
  <si>
    <t>Přesun hmot tonážní pro kce truhlářské v objektech v do 6 m</t>
  </si>
  <si>
    <t>-935702508</t>
  </si>
  <si>
    <t>Přesun hmot pro konstrukce truhlářské stanovený z hmotnosti přesunovaného materiálu vodorovná dopravní vzdálenost do 50 m v objektech výšky do 6 m</t>
  </si>
  <si>
    <t>https://podminky.urs.cz/item/CS_URS_2023_02/998766101</t>
  </si>
  <si>
    <t>767</t>
  </si>
  <si>
    <t>Konstrukce zámečnické</t>
  </si>
  <si>
    <t>222</t>
  </si>
  <si>
    <t>767161821</t>
  </si>
  <si>
    <t>Demontáž zábradlí schodišťového rozebíratelného hmotnosti 1 m zábradlí do 20 kg do suti</t>
  </si>
  <si>
    <t>-727241239</t>
  </si>
  <si>
    <t>Demontáž zábradlí do suti schodišťového rozebíratelný spoj hmotnosti 1 m zábradlí do 20 kg</t>
  </si>
  <si>
    <t>https://podminky.urs.cz/item/CS_URS_2023_02/767161821</t>
  </si>
  <si>
    <t>"B21_E"  2,15</t>
  </si>
  <si>
    <t>223</t>
  </si>
  <si>
    <t>76721131R</t>
  </si>
  <si>
    <t>Demontáž venkovního kovového schodiště rovného kotveného do betonu</t>
  </si>
  <si>
    <t>929467520</t>
  </si>
  <si>
    <t>Demontáž kovového venkovního schodiště se zábradlím, bez podesty, pro šířku stupně do 1 200 mm rovného, kotveného do betonu</t>
  </si>
  <si>
    <t>"B25_E"  1,88</t>
  </si>
  <si>
    <t>224</t>
  </si>
  <si>
    <t>767161229</t>
  </si>
  <si>
    <t>Montáž zábradlí rovného z profilové oceli do ocelové konstrukce hm přes 20 do 30 kg</t>
  </si>
  <si>
    <t>2113958103</t>
  </si>
  <si>
    <t>Montáž zábradlí rovného z profilové oceli na ocelovou konstrukci, hmotnosti 1 m zábradlí přes 20 do 30 kg</t>
  </si>
  <si>
    <t>https://podminky.urs.cz/item/CS_URS_2023_02/767161229</t>
  </si>
  <si>
    <t>"N04_A - rampa"   5,5+0,85</t>
  </si>
  <si>
    <t>225</t>
  </si>
  <si>
    <t>767220520</t>
  </si>
  <si>
    <t>Montáž zábradlí schodišťového z profilové oceli na ocel konstrukci hmotnosti přes 20 do 40 kg</t>
  </si>
  <si>
    <t>314803363</t>
  </si>
  <si>
    <t>Montáž schodišťového zábradlí z profilové oceli na ocelovou konstrukci, hmotnosti 1 m zábradlí přes 20 do 40 kg</t>
  </si>
  <si>
    <t>https://podminky.urs.cz/item/CS_URS_2023_02/767220520</t>
  </si>
  <si>
    <t>"N04_A - rampa"   0,7</t>
  </si>
  <si>
    <t>"N_E - rampa"  2,1</t>
  </si>
  <si>
    <t>226</t>
  </si>
  <si>
    <t>-340447126</t>
  </si>
  <si>
    <t>"U100"</t>
  </si>
  <si>
    <t>(2*0,85+5,5)*8,34</t>
  </si>
  <si>
    <t>"profil L50/4"</t>
  </si>
  <si>
    <t>(5,5+3*0,85)*3,06</t>
  </si>
  <si>
    <t>"trubka 40/40/3"</t>
  </si>
  <si>
    <t>(2*(5,5+0,75+0,85)+8*1,25)*3,404</t>
  </si>
  <si>
    <t>"profil 15x15x2"</t>
  </si>
  <si>
    <t>(5+2*14+15+6+1+6)*0,9*0,723</t>
  </si>
  <si>
    <t>"U200"</t>
  </si>
  <si>
    <t>2*2,1*22,8</t>
  </si>
  <si>
    <t>"P8"</t>
  </si>
  <si>
    <t>2*0,25*0,25*64,0</t>
  </si>
  <si>
    <t>"TR 48/3</t>
  </si>
  <si>
    <t>(2*1,1+2,1)*3,329</t>
  </si>
  <si>
    <t>2*0,16*0,1*64,0</t>
  </si>
  <si>
    <t>"TR 28/3"</t>
  </si>
  <si>
    <t>227</t>
  </si>
  <si>
    <t>767590120</t>
  </si>
  <si>
    <t>Montáž podlahového roštu šroubovaného</t>
  </si>
  <si>
    <t>1853625869</t>
  </si>
  <si>
    <t>Montáž podlahových konstrukcí podlahových roštů, podlah připevněných šroubováním</t>
  </si>
  <si>
    <t>https://podminky.urs.cz/item/CS_URS_2023_02/767590120</t>
  </si>
  <si>
    <t>Poznámka k položce:_x000D_
- vč. podložek</t>
  </si>
  <si>
    <t>"pororošty"</t>
  </si>
  <si>
    <t>5,5*1,0*40,54</t>
  </si>
  <si>
    <t>228</t>
  </si>
  <si>
    <t>5534706R1</t>
  </si>
  <si>
    <t>rošt podlahový svařovaný žárově zinkovaný protiskluz S4 velikost 34/38-30/3 mm 1000x1000mm</t>
  </si>
  <si>
    <t>1144377794</t>
  </si>
  <si>
    <t>229</t>
  </si>
  <si>
    <t>5534706R2</t>
  </si>
  <si>
    <t>rošt podlahový svařovaný žárově zinkovaný protiskluz S4 velikost 34/38-30/3 mm 1500x1000mm</t>
  </si>
  <si>
    <t>500569878</t>
  </si>
  <si>
    <t>230</t>
  </si>
  <si>
    <t>767210151</t>
  </si>
  <si>
    <t>Montáž schodišťových stupňů ocelových rovných nebo vřetenových šroubováním</t>
  </si>
  <si>
    <t>-611170513</t>
  </si>
  <si>
    <t>Montáž schodišťových stupňů z oceli rovných nebo vřetenových šroubováním</t>
  </si>
  <si>
    <t>https://podminky.urs.cz/item/CS_URS_2023_02/767210151</t>
  </si>
  <si>
    <t>"N_E - rampa"   6</t>
  </si>
  <si>
    <t>231</t>
  </si>
  <si>
    <t>5534706R3</t>
  </si>
  <si>
    <t>rošt schodišťový svařovaný žárově zinkovaný protiskluz velikost 34/38-40/2 mm 1100x240mm</t>
  </si>
  <si>
    <t>-2108054651</t>
  </si>
  <si>
    <t>232</t>
  </si>
  <si>
    <t>767651112</t>
  </si>
  <si>
    <t>Montáž vrat garážových sekčních zajížděcích pod strop pl přes 6 do 9 m2</t>
  </si>
  <si>
    <t>461337424</t>
  </si>
  <si>
    <t>Montáž vrat garážových nebo průmyslových sekčních zajížděcích pod strop, plochy přes 6 do 9 m2</t>
  </si>
  <si>
    <t>https://podminky.urs.cz/item/CS_URS_2023_02/767651112</t>
  </si>
  <si>
    <t>"ZV1"   2</t>
  </si>
  <si>
    <t>233</t>
  </si>
  <si>
    <t>5534586R</t>
  </si>
  <si>
    <t>vrata garážová sekční z ocelových lamel, zateplená PUR tl 42mm 2,8x3,0m, s prosvětlovacím pásem 1/3 plochy, vstupními dveřmi 900/2000 mm</t>
  </si>
  <si>
    <t>389617031</t>
  </si>
  <si>
    <t>Poznámka k položce:_x000D_
- dodávka komplet vč. elektrického pohonu max. 25 cyklů denně, dálkové ovládání</t>
  </si>
  <si>
    <t>234</t>
  </si>
  <si>
    <t>767661811</t>
  </si>
  <si>
    <t>Demontáž mříží pevných nebo otevíravých</t>
  </si>
  <si>
    <t>-302973205</t>
  </si>
  <si>
    <t>https://podminky.urs.cz/item/CS_URS_2023_02/767661811</t>
  </si>
  <si>
    <t xml:space="preserve">"B3_A - oprava" </t>
  </si>
  <si>
    <t>1,438*1,998</t>
  </si>
  <si>
    <t>235</t>
  </si>
  <si>
    <t>767662210</t>
  </si>
  <si>
    <t>Montáž mříží otvíravých</t>
  </si>
  <si>
    <t>-65545098</t>
  </si>
  <si>
    <t>https://podminky.urs.cz/item/CS_URS_2023_02/767662210</t>
  </si>
  <si>
    <t xml:space="preserve">"B3_A - zpětná montáž" </t>
  </si>
  <si>
    <t>236</t>
  </si>
  <si>
    <t>76765891R</t>
  </si>
  <si>
    <t>Oprava a údržba vrat - pantů, zámku, stavěče křídel</t>
  </si>
  <si>
    <t>712727961</t>
  </si>
  <si>
    <t>"N_01"   1</t>
  </si>
  <si>
    <t>237</t>
  </si>
  <si>
    <t>767691833</t>
  </si>
  <si>
    <t>Vyvěšení nebo zavěšení kovových křídel vrat přes 4 m2</t>
  </si>
  <si>
    <t>1632015971</t>
  </si>
  <si>
    <t>Ostatní práce - vyvěšení nebo zavěšení kovových křídel vrat, plochy přes 4 m2</t>
  </si>
  <si>
    <t>https://podminky.urs.cz/item/CS_URS_2023_02/767691833</t>
  </si>
  <si>
    <t>"B21_O - vyvěšení a zavěšení"   1*2</t>
  </si>
  <si>
    <t>238</t>
  </si>
  <si>
    <t>767810811</t>
  </si>
  <si>
    <t>Demontáž mřížek větracích ocelových čtyřhranných nebo kruhových</t>
  </si>
  <si>
    <t>777311773</t>
  </si>
  <si>
    <t>Demontáž větracích mřížek ocelových čtyřhranných neho kruhových</t>
  </si>
  <si>
    <t>https://podminky.urs.cz/item/CS_URS_2023_02/767810811</t>
  </si>
  <si>
    <t>"B15_B1-2"    2</t>
  </si>
  <si>
    <t>239</t>
  </si>
  <si>
    <t>7679600R1</t>
  </si>
  <si>
    <t>Demontáž plechové stříšky 5,35 x 0,6 m</t>
  </si>
  <si>
    <t>-902904677</t>
  </si>
  <si>
    <t>"B18_B1-2"    1</t>
  </si>
  <si>
    <t>240</t>
  </si>
  <si>
    <t>998767101</t>
  </si>
  <si>
    <t>Přesun hmot tonážní pro zámečnické konstrukce v objektech v do 6 m</t>
  </si>
  <si>
    <t>553174618</t>
  </si>
  <si>
    <t>Přesun hmot pro zámečnické konstrukce stanovený z hmotnosti přesunovaného materiálu vodorovná dopravní vzdálenost do 50 m v objektech výšky do 6 m</t>
  </si>
  <si>
    <t>https://podminky.urs.cz/item/CS_URS_2023_02/998767101</t>
  </si>
  <si>
    <t>783</t>
  </si>
  <si>
    <t>Dokončovací práce - nátěry</t>
  </si>
  <si>
    <t>241</t>
  </si>
  <si>
    <t>783201201</t>
  </si>
  <si>
    <t>Obroušení tesařských konstrukcí před provedením nátěru</t>
  </si>
  <si>
    <t>-1705781494</t>
  </si>
  <si>
    <t>Příprava podkladu tesařských konstrukcí před provedením nátěru broušení</t>
  </si>
  <si>
    <t>https://podminky.urs.cz/item/CS_URS_2023_02/783201201</t>
  </si>
  <si>
    <t>7*2*(0,16+0,24)*1,0</t>
  </si>
  <si>
    <t>242</t>
  </si>
  <si>
    <t>783218111</t>
  </si>
  <si>
    <t>Lazurovací dvojnásobný syntetický nátěr tesařských konstrukcí</t>
  </si>
  <si>
    <t>302672748</t>
  </si>
  <si>
    <t>Lazurovací nátěr tesařských konstrukcí dvojnásobný syntetický</t>
  </si>
  <si>
    <t>https://podminky.urs.cz/item/CS_URS_2023_02/783218111</t>
  </si>
  <si>
    <t>243</t>
  </si>
  <si>
    <t>783223111</t>
  </si>
  <si>
    <t>Napouštěcí jednonásobný akrylátový biocidní nátěr tesařských konstrukcí zabudovaných do konstrukce</t>
  </si>
  <si>
    <t>1774464263</t>
  </si>
  <si>
    <t>Preventivní napouštěcí nátěr tesařských prvků proti dřevokazným houbám, hmyzu a plísním zabudovaných do konstrukce jednonásobný akrylátový</t>
  </si>
  <si>
    <t>https://podminky.urs.cz/item/CS_URS_2023_02/783223111</t>
  </si>
  <si>
    <t>244</t>
  </si>
  <si>
    <t>783223121</t>
  </si>
  <si>
    <t>Napouštěcí dvojnásobný akrylátový biocidní nátěr tesařských konstrukcí zabudovaných do konstrukce</t>
  </si>
  <si>
    <t>-471411550</t>
  </si>
  <si>
    <t>Preventivní napouštěcí nátěr tesařských prvků proti dřevokazným houbám, hmyzu a plísním zabudovaných do konstrukce dvojnásobný akrylátový</t>
  </si>
  <si>
    <t>https://podminky.urs.cz/item/CS_URS_2023_02/783223121</t>
  </si>
  <si>
    <t>245</t>
  </si>
  <si>
    <t>783306807</t>
  </si>
  <si>
    <t>Odstranění nátěru ze zámečnických konstrukcí odstraňovačem nátěrů</t>
  </si>
  <si>
    <t>-1811868494</t>
  </si>
  <si>
    <t>Odstranění nátěrů ze zámečnických konstrukcí odstraňovačem nátěrů s obroušením</t>
  </si>
  <si>
    <t>https://podminky.urs.cz/item/CS_URS_2023_02/783306807</t>
  </si>
  <si>
    <t>"B21_O"   2*4,05*2,1</t>
  </si>
  <si>
    <t>"B3_A"  1,438*2,5</t>
  </si>
  <si>
    <t>"N02_B"  2*(2,75*2,52+2,73*2,57)</t>
  </si>
  <si>
    <t>246</t>
  </si>
  <si>
    <t>783314101</t>
  </si>
  <si>
    <t>Základní jednonásobný syntetický nátěr zámečnických konstrukcí</t>
  </si>
  <si>
    <t>-1629182656</t>
  </si>
  <si>
    <t>Základní nátěr zámečnických konstrukcí jednonásobný syntetický</t>
  </si>
  <si>
    <t>https://podminky.urs.cz/item/CS_URS_2023_02/783314101</t>
  </si>
  <si>
    <t>"N_01"   2*4,05*2,1</t>
  </si>
  <si>
    <t>"N10_A"  1,438*2,5</t>
  </si>
  <si>
    <t>"N_E_07"  2*0,06*1,2</t>
  </si>
  <si>
    <t>247</t>
  </si>
  <si>
    <t>783317101</t>
  </si>
  <si>
    <t>Krycí jednonásobný syntetický standardní nátěr zámečnických konstrukcí</t>
  </si>
  <si>
    <t>1871523806</t>
  </si>
  <si>
    <t>Krycí nátěr (email) zámečnických konstrukcí jednonásobný syntetický standardní</t>
  </si>
  <si>
    <t>https://podminky.urs.cz/item/CS_URS_2023_02/783317101</t>
  </si>
  <si>
    <t>"dvojnásobný"</t>
  </si>
  <si>
    <t>"N_01"   2*4,05*2,1*2</t>
  </si>
  <si>
    <t>"N10_A"  1,438*2,5*2</t>
  </si>
  <si>
    <t>"N02_B"  2*(2,75*2,52+2,73*2,57)*2</t>
  </si>
  <si>
    <t>"N_E_07"  2*0,06*1,2*2</t>
  </si>
  <si>
    <t>248</t>
  </si>
  <si>
    <t>783833153</t>
  </si>
  <si>
    <t>Penetrační silikátový nátěr hrubých betonových povrchů a hrubých, rýhovaných a škrábaných omítek</t>
  </si>
  <si>
    <t>-474830610</t>
  </si>
  <si>
    <t>Penetrační nátěr omítek hrubých betonových povrchů nebo omítek hrubých, rýhovaných tenkovrstvých nebo škrábaných (břízolitových) silikátový</t>
  </si>
  <si>
    <t>https://podminky.urs.cz/item/CS_URS_2023_02/783833153</t>
  </si>
  <si>
    <t>"odečet N_05 - sokl"</t>
  </si>
  <si>
    <t>(2,9+2,795)/2*7,39+(0,855*0,27/2)+1,85*0,32+(1,78+1,765)/2*7,35</t>
  </si>
  <si>
    <t>249</t>
  </si>
  <si>
    <t>783827523</t>
  </si>
  <si>
    <t>Krycí dvojnásobný silikátový nátěr hrubých betonových povrchů nebo hrubých omítek</t>
  </si>
  <si>
    <t>-1230215454</t>
  </si>
  <si>
    <t>Krycí (ochranný ) nátěr omítek dvojnásobný hrubých betonových povrchů nebo omítek hrubých, rýhovaných tenkovrstvých nebo škrábaných (břízolitových) silikátový</t>
  </si>
  <si>
    <t>https://podminky.urs.cz/item/CS_URS_2023_02/783827523</t>
  </si>
  <si>
    <t>250</t>
  </si>
  <si>
    <t>783913151</t>
  </si>
  <si>
    <t>Penetrační syntetický nátěr hladkých betonových podlah</t>
  </si>
  <si>
    <t>-1359521309</t>
  </si>
  <si>
    <t>Penetrační nátěr betonových podlah hladkých (z pohledového nebo gletovaného betonu, stěrky apod.) syntetický</t>
  </si>
  <si>
    <t>https://podminky.urs.cz/item/CS_URS_2023_02/783913151</t>
  </si>
  <si>
    <t>Poznámka k položce:_x000D_
- např. PCI Gisogrund 404</t>
  </si>
  <si>
    <t>(0,835-0,6)*1,0+2*0,165*1,0+(1,165-0,6)*1,0+(0,835+0,33)*0,9+3*0,3*1,0</t>
  </si>
  <si>
    <t>(1,19+0,155)*9,54</t>
  </si>
  <si>
    <t>251</t>
  </si>
  <si>
    <t>783932171</t>
  </si>
  <si>
    <t>Celoplošné vyrovnání betonové podlahy cementovou stěrkou tl do 3 mm</t>
  </si>
  <si>
    <t>271478632</t>
  </si>
  <si>
    <t>Vyrovnání podkladu betonových podlah celoplošně, tloušťky do 3 mm modifikovanou cementovou stěrkou</t>
  </si>
  <si>
    <t>https://podminky.urs.cz/item/CS_URS_2023_02/783932171</t>
  </si>
  <si>
    <t>Poznámka k položce:_x000D_
- např. PCI Zemtec Outdoor</t>
  </si>
  <si>
    <t>252</t>
  </si>
  <si>
    <t>783917161</t>
  </si>
  <si>
    <t>Krycí dvojnásobný syntetický nátěr betonové podlahy</t>
  </si>
  <si>
    <t>-208023355</t>
  </si>
  <si>
    <t>Krycí (uzavírací) nátěr betonových podlah dvojnásobný syntetický</t>
  </si>
  <si>
    <t>https://podminky.urs.cz/item/CS_URS_2023_02/783917161</t>
  </si>
  <si>
    <t>Poznámka k položce:_x000D_
- např. PCI Zemtec Protect</t>
  </si>
  <si>
    <t>253</t>
  </si>
  <si>
    <t>783997151</t>
  </si>
  <si>
    <t>Příplatek k cenám krycího nátěru betonové podlahy za protiskluznou úpravu</t>
  </si>
  <si>
    <t>964896168</t>
  </si>
  <si>
    <t>Krycí (uzavírací) nátěr betonových podlah Příplatek k cenám za protiskluznou vrstvu prosypem křemičitým pískem nebo skleněnými kuličkami</t>
  </si>
  <si>
    <t>https://podminky.urs.cz/item/CS_URS_2023_02/783997151</t>
  </si>
  <si>
    <t>3*0,3*1,0</t>
  </si>
  <si>
    <t>1,19*9,54</t>
  </si>
  <si>
    <t>254</t>
  </si>
  <si>
    <t>783923161</t>
  </si>
  <si>
    <t>Penetrační akrylátový nátěr pórovitých betonových podlah</t>
  </si>
  <si>
    <t>-755366263</t>
  </si>
  <si>
    <t>Penetrační nátěr betonových podlah pórovitých ( např. z cihelné dlažby, betonu apod.) akrylátový</t>
  </si>
  <si>
    <t>https://podminky.urs.cz/item/CS_URS_2023_02/783923161</t>
  </si>
  <si>
    <t>Poznámka k položce:_x000D_
- např. Sika Level 01 Primer</t>
  </si>
  <si>
    <t>255</t>
  </si>
  <si>
    <t>774402911</t>
  </si>
  <si>
    <t>Poznámka k položce:_x000D_
- např. Sikafloor Level 100_x000D_
- provede se pouze v případě nerovnosti žlb desky větší než 3mm/2m</t>
  </si>
  <si>
    <t>256</t>
  </si>
  <si>
    <t>783937163</t>
  </si>
  <si>
    <t>Krycí dvojnásobný epoxidový rozpouštědlový nátěr betonové podlahy</t>
  </si>
  <si>
    <t>1985344510</t>
  </si>
  <si>
    <t>Krycí (uzavírací) nátěr betonových podlah dvojnásobný epoxidový rozpouštědlový</t>
  </si>
  <si>
    <t>https://podminky.urs.cz/item/CS_URS_2023_02/783937163</t>
  </si>
  <si>
    <t>Poznámka k položce:_x000D_
- např. Sikafloor Garage_x000D_
- požadavek na protiskluz R10</t>
  </si>
  <si>
    <t>784</t>
  </si>
  <si>
    <t>Dokončovací práce - malby a tapety</t>
  </si>
  <si>
    <t>257</t>
  </si>
  <si>
    <t>784181121</t>
  </si>
  <si>
    <t>Hloubková jednonásobná bezbarvá penetrace podkladu v místnostech v do 3,80 m</t>
  </si>
  <si>
    <t>631548315</t>
  </si>
  <si>
    <t>Penetrace podkladu jednonásobná hloubková akrylátová bezbarvá v místnostech výšky do 3,80 m</t>
  </si>
  <si>
    <t>https://podminky.urs.cz/item/CS_URS_2023_02/784181121</t>
  </si>
  <si>
    <t>(2,75-0,17)*(1,65+4,35+0,35+4,15)</t>
  </si>
  <si>
    <t>258</t>
  </si>
  <si>
    <t>784211101</t>
  </si>
  <si>
    <t>Dvojnásobné bílé malby ze směsí za mokra výborně oděruvzdorných v místnostech v do 3,80 m</t>
  </si>
  <si>
    <t>980812011</t>
  </si>
  <si>
    <t>Malby z malířských směsí oděruvzdorných za mokra dvojnásobné, bílé za mokra oděruvzdorné výborně v místnostech výšky do 3,80 m</t>
  </si>
  <si>
    <t>https://podminky.urs.cz/item/CS_URS_2023_02/784211101</t>
  </si>
  <si>
    <t>D.1.4a - ZTI</t>
  </si>
  <si>
    <t xml:space="preserve">D1 - ZEMNI PRACE STAVEBNI                              </t>
  </si>
  <si>
    <t xml:space="preserve">D2 - VODOROVNE KONSTRUKCE                              </t>
  </si>
  <si>
    <t xml:space="preserve">D4 - POTRUBI                                           </t>
  </si>
  <si>
    <t xml:space="preserve">D7 - PRESUN HMOT                                       </t>
  </si>
  <si>
    <t xml:space="preserve">D8 - 23-M DODAVKY A MONTAZE POTRUBI                    </t>
  </si>
  <si>
    <t xml:space="preserve">    721 - Zdravotechnika - vnitřní kanalizace</t>
  </si>
  <si>
    <t>D1</t>
  </si>
  <si>
    <t xml:space="preserve">ZEMNI PRACE STAVEBNI                              </t>
  </si>
  <si>
    <t>C13220-1202</t>
  </si>
  <si>
    <t>Hlb rýh 2000mm hor 3 1000m3 *</t>
  </si>
  <si>
    <t>1.06*8.76+0.93*5.04+1.005*2.77+0.995*8.91+0.905*8.18+1.155*13.32+1.035*14.9+1.255*2.18+0.92*2.47+1.01*9,78</t>
  </si>
  <si>
    <t>0.995*2.69+1.065*11.89+1.295*1.01+0.92*9.44</t>
  </si>
  <si>
    <t>1.065*15.02+1.33*1.34+0.925*6.92+1.29*0.74+1.985*4,97</t>
  </si>
  <si>
    <t>Součet</t>
  </si>
  <si>
    <t>C13220-1209</t>
  </si>
  <si>
    <t>Přípl za lepivost rýh v horn.3    *</t>
  </si>
  <si>
    <t>Přípl za lepivost rýh v horn.3 *</t>
  </si>
  <si>
    <t>C16110-1101</t>
  </si>
  <si>
    <t>Svislé přemíst výkopku horn4 2.5m *</t>
  </si>
  <si>
    <t xml:space="preserve">139.049*0.5                                       </t>
  </si>
  <si>
    <t>C16260-1102</t>
  </si>
  <si>
    <t>Vodorovné přem.výkopku do 5000m 1-4*</t>
  </si>
  <si>
    <t xml:space="preserve">lože                                              </t>
  </si>
  <si>
    <t xml:space="preserve">(41.7+25.9+62.8)*1*0.1                            </t>
  </si>
  <si>
    <t xml:space="preserve">obsyp                                             </t>
  </si>
  <si>
    <t xml:space="preserve">41.7*1*0.5+25.9*1*0.46+62.8*1*0.425               </t>
  </si>
  <si>
    <t xml:space="preserve">šachty                                            </t>
  </si>
  <si>
    <t xml:space="preserve">3.14*0.3*0.3*(1.1+1.08+0.9)                       </t>
  </si>
  <si>
    <t>C17120-1201</t>
  </si>
  <si>
    <t>Uložení sypaniny na skládku   *</t>
  </si>
  <si>
    <t>Uložení sypaniny na skládku *</t>
  </si>
  <si>
    <t>90000006</t>
  </si>
  <si>
    <t>Poplatek za skládku -zemina</t>
  </si>
  <si>
    <t xml:space="preserve">73.364*2                                          </t>
  </si>
  <si>
    <t>C17410-1101</t>
  </si>
  <si>
    <t>Zásyp zhutnění jam   *</t>
  </si>
  <si>
    <t>Zásyp zhutnění jam *</t>
  </si>
  <si>
    <t xml:space="preserve">139.049-73.364                                    </t>
  </si>
  <si>
    <t>C17510-1101</t>
  </si>
  <si>
    <t>Obsyp potr bez prohoz sypaniny *</t>
  </si>
  <si>
    <t xml:space="preserve">59.454-41.7*3.14*0.02*0.02-25.9*3.14*0.08*0.08-62.8*3.14*0.065*0.065 </t>
  </si>
  <si>
    <t>58155333</t>
  </si>
  <si>
    <t>Písek fr.0-4mm</t>
  </si>
  <si>
    <t xml:space="preserve">58.048*1.67*1.1*1.02                              </t>
  </si>
  <si>
    <t>D2</t>
  </si>
  <si>
    <t xml:space="preserve">VODOROVNE KONSTRUKCE                              </t>
  </si>
  <si>
    <t>R45157-3111/03</t>
  </si>
  <si>
    <t>Lože výkopu z písku</t>
  </si>
  <si>
    <t>D4</t>
  </si>
  <si>
    <t xml:space="preserve">POTRUBI                                           </t>
  </si>
  <si>
    <t>C89920-4111</t>
  </si>
  <si>
    <t>Osaz mříží litin s rámem nad 150kg *</t>
  </si>
  <si>
    <t>55242520</t>
  </si>
  <si>
    <t>Kruh.mříž tvár.lit.D400+rám KDM8MB, D600 mm</t>
  </si>
  <si>
    <t>ks</t>
  </si>
  <si>
    <t>55517912</t>
  </si>
  <si>
    <t>Koš kalový pozink.A4</t>
  </si>
  <si>
    <t>C81735-4111</t>
  </si>
  <si>
    <t>Mtž B útesů s hrdlem DN 200</t>
  </si>
  <si>
    <t>R87131-3121/01</t>
  </si>
  <si>
    <t>Mtž potr PVC ov do 20pr DN 125  *</t>
  </si>
  <si>
    <t>Mtž potr PVC ov do 20pr DN 125 *</t>
  </si>
  <si>
    <t>5+2.8+8.9+8.2+7+2.7+1.75+9.45+4.45+6.9+5.7+1.25*11+0,4</t>
  </si>
  <si>
    <t>28611130</t>
  </si>
  <si>
    <t>Trub PVC kan.hrd o KGEM 125x3 dl 1m</t>
  </si>
  <si>
    <t xml:space="preserve">77*1.093                                          </t>
  </si>
  <si>
    <t>C87131-3121</t>
  </si>
  <si>
    <t>Mtž potr PVC ov do 20pr DN150  *</t>
  </si>
  <si>
    <t>Mtž potr PVC ov do 20pr DN150 *</t>
  </si>
  <si>
    <t xml:space="preserve">2.8+11.2+12                                       </t>
  </si>
  <si>
    <t>28611127</t>
  </si>
  <si>
    <t>Trubka PVC kan.hrd KGEM DN 150 dl.1m</t>
  </si>
  <si>
    <t xml:space="preserve">26*1.093                                          </t>
  </si>
  <si>
    <t>C87135-3121</t>
  </si>
  <si>
    <t>Mtž potr PVC ov do 20pr DN200  *</t>
  </si>
  <si>
    <t>Mtž potr PVC ov do 20pr DN200 *</t>
  </si>
  <si>
    <t xml:space="preserve">9+33                                              </t>
  </si>
  <si>
    <t>28611133</t>
  </si>
  <si>
    <t>Trubka PVC kanal.hrdl.KGEM 200x4,5</t>
  </si>
  <si>
    <t xml:space="preserve">42.*1.093                                         </t>
  </si>
  <si>
    <t>C87735-3121</t>
  </si>
  <si>
    <t>Mtž tvar PVC ov odboč DN200</t>
  </si>
  <si>
    <t xml:space="preserve">2+3+1+1+1                                         </t>
  </si>
  <si>
    <t>28650792</t>
  </si>
  <si>
    <t>Odbočka kanal.PVC D160/125mm 87st</t>
  </si>
  <si>
    <t>28650807</t>
  </si>
  <si>
    <t>Odbočka kanal.PVC DN 200/125 87 st</t>
  </si>
  <si>
    <t>28650796</t>
  </si>
  <si>
    <t>Odbočka kanal PVC DN 200/125mm 45 st</t>
  </si>
  <si>
    <t>28650469</t>
  </si>
  <si>
    <t>Odbočka odpad PVC KGEA 200/160/45 st</t>
  </si>
  <si>
    <t>28650787</t>
  </si>
  <si>
    <t>Odbočka kanal KGEA DN 200/160 87st</t>
  </si>
  <si>
    <t>C87731-3123</t>
  </si>
  <si>
    <t>Mtž tvar PVC ov jednoos DN150</t>
  </si>
  <si>
    <t xml:space="preserve">11*2+2+1+4+1                                      </t>
  </si>
  <si>
    <t>28650665</t>
  </si>
  <si>
    <t>Koleno PVC kanal pr.125 mm 45 st</t>
  </si>
  <si>
    <t xml:space="preserve">24*1.015                                          </t>
  </si>
  <si>
    <t>28650663</t>
  </si>
  <si>
    <t>Koleno PVC kanal pr.200 mm 30 st</t>
  </si>
  <si>
    <t>28650914</t>
  </si>
  <si>
    <t>Redukce kanal.PVC KGR 160/125mm</t>
  </si>
  <si>
    <t xml:space="preserve">4*1.015                                           </t>
  </si>
  <si>
    <t>28650913</t>
  </si>
  <si>
    <t>Redukce KGR DN 200/150mm</t>
  </si>
  <si>
    <t>28396797</t>
  </si>
  <si>
    <t>Dno šachty plast.D 600 200 60st</t>
  </si>
  <si>
    <t>28398865</t>
  </si>
  <si>
    <t>Dno šachty plast.D 600 200 přímé</t>
  </si>
  <si>
    <t>28399092</t>
  </si>
  <si>
    <t>Dno šachty plast.D 600 200 konc.</t>
  </si>
  <si>
    <t>28396765</t>
  </si>
  <si>
    <t>D 600-šacht.korug.roura 1m</t>
  </si>
  <si>
    <t>28396579</t>
  </si>
  <si>
    <t>Telesk.adaptér D 600 pro poklop</t>
  </si>
  <si>
    <t>28396580</t>
  </si>
  <si>
    <t>Bet.prstenec D 600 pod poklop</t>
  </si>
  <si>
    <t>C0921</t>
  </si>
  <si>
    <t>Montáž+osaz.plast.šachet do výkopu</t>
  </si>
  <si>
    <t>kpl</t>
  </si>
  <si>
    <t>D7</t>
  </si>
  <si>
    <t xml:space="preserve">PRESUN HMOT                                       </t>
  </si>
  <si>
    <t>C99827-6101</t>
  </si>
  <si>
    <t>Přesun hm tr.plas.otevř.výkop  *</t>
  </si>
  <si>
    <t>Přesun hm tr.plas.otevř.výkop *</t>
  </si>
  <si>
    <t>D8</t>
  </si>
  <si>
    <t xml:space="preserve">23-M DODAVKY A MONTAZE POTRUBI                    </t>
  </si>
  <si>
    <t>M23-170013</t>
  </si>
  <si>
    <t>Tlak.zk.-zkouška těsnosti potr. DN 100 - 125 mm</t>
  </si>
  <si>
    <t>M23-170014</t>
  </si>
  <si>
    <t>Tlak.zk.-zkouška těsnosti potr. DN150 - 200 mm</t>
  </si>
  <si>
    <t xml:space="preserve">26+42                                             </t>
  </si>
  <si>
    <t>721</t>
  </si>
  <si>
    <t>Zdravotechnika - vnitřní kanalizace</t>
  </si>
  <si>
    <t>721242106</t>
  </si>
  <si>
    <t>Lapač střešních splavenin z PP se zápachovou klapkou a lapacím košem DN 125</t>
  </si>
  <si>
    <t>-487940076</t>
  </si>
  <si>
    <t>Lapače střešních splavenin polypropylenové (PP) se svislým odtokem DN 125</t>
  </si>
  <si>
    <t>https://podminky.urs.cz/item/CS_URS_2023_02/721242106</t>
  </si>
  <si>
    <t>998721101</t>
  </si>
  <si>
    <t>Přesun hmot tonážní pro vnitřní kanalizace v objektech v do 6 m</t>
  </si>
  <si>
    <t>30627970</t>
  </si>
  <si>
    <t>Přesun hmot pro vnitřní kanalizace stanovený z hmotnosti přesunovaného materiálu vodorovná dopravní vzdálenost do 50 m v objektech výšky do 6 m</t>
  </si>
  <si>
    <t>https://podminky.urs.cz/item/CS_URS_2023_02/998721101</t>
  </si>
  <si>
    <t>D.1.4.b - Elektroinstalace</t>
  </si>
  <si>
    <t>M - Práce a dodávky M</t>
  </si>
  <si>
    <t xml:space="preserve">    21-M - Elektromontáže</t>
  </si>
  <si>
    <t>123252101</t>
  </si>
  <si>
    <t>Vykopávky zářezů na suchu v hornině třídy těžitelnosti I skupiny 3 objem do 20 m3 strojně</t>
  </si>
  <si>
    <t>-1724576946</t>
  </si>
  <si>
    <t>Vykopávky zářezů se šikmými stěnami pro podzemní vedení strojně v hornině třídy těžitelnosti I skupiny 3 do 20 m3</t>
  </si>
  <si>
    <t>https://podminky.urs.cz/item/CS_URS_2023_02/123252101</t>
  </si>
  <si>
    <t>délka výkopu 60+10m, hloubka 0,8m, šířka 0,3m</t>
  </si>
  <si>
    <t>70 * 0,8 * 0,3</t>
  </si>
  <si>
    <t>174152101</t>
  </si>
  <si>
    <t>Zásyp jam, šachet a rýh do 30 m3 sypaninou se zhutněním při překopech inženýrských sítí</t>
  </si>
  <si>
    <t>-656004230</t>
  </si>
  <si>
    <t>Zásyp sypaninou z jakékoliv horniny při překopech inženýrských sítí strojně objemu do 30 m3 s uložením výkopku ve vrstvách se zhutněním jam, šachet, rýh nebo kolem objektů v těchto vykopávkách</t>
  </si>
  <si>
    <t>https://podminky.urs.cz/item/CS_URS_2023_02/174152101</t>
  </si>
  <si>
    <t>132211401</t>
  </si>
  <si>
    <t>Hloubená vykopávka pod základy v hornině třídy těžitelnosti I skupiny 3 ručně</t>
  </si>
  <si>
    <t>1089756227</t>
  </si>
  <si>
    <t>Hloubená vykopávka pod základy ručně s přehozením výkopku na vzdálenost 3 m nebo s naložením na dopravní prostředek v hornině třídy těžitelnosti I skupiny 3</t>
  </si>
  <si>
    <t>https://podminky.urs.cz/item/CS_URS_2023_02/132211401</t>
  </si>
  <si>
    <t>Vyhloubení základu pro  pilíř</t>
  </si>
  <si>
    <t>0,7*0,4*0,4</t>
  </si>
  <si>
    <t>174111109</t>
  </si>
  <si>
    <t>Příplatek k zásypu za ruční prohození sypaniny sítem</t>
  </si>
  <si>
    <t>694899013</t>
  </si>
  <si>
    <t>Zásyp sypaninou z jakékoliv horniny ručně Příplatek k ceně za prohození sypaniny sítem</t>
  </si>
  <si>
    <t>https://podminky.urs.cz/item/CS_URS_2023_02/174111109</t>
  </si>
  <si>
    <t>58154410</t>
  </si>
  <si>
    <t>písek křemičitý sušený frakce 0,1</t>
  </si>
  <si>
    <t>-309710230</t>
  </si>
  <si>
    <t>0,112*2 'Přepočtené koeficientem množství</t>
  </si>
  <si>
    <t>998011001</t>
  </si>
  <si>
    <t>Přesun hmot pro budovy zděné v do 6 m</t>
  </si>
  <si>
    <t>-1990266331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</si>
  <si>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</si>
  <si>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https://podminky.urs.cz/item/CS_URS_2023_02/998011001</t>
  </si>
  <si>
    <t>741110001</t>
  </si>
  <si>
    <t>Montáž trubka plastová tuhá D přes 16 do 23 mm uložená pevně</t>
  </si>
  <si>
    <t>766745473</t>
  </si>
  <si>
    <t>Montáž trubek elektroinstalačních s nasunutím nebo našroubováním do krabic plastových tuhých, uložených pevně, vnější Ø přes 16 do 23 mm</t>
  </si>
  <si>
    <t>https://podminky.urs.cz/item/CS_URS_2023_02/741110001</t>
  </si>
  <si>
    <t>34571092</t>
  </si>
  <si>
    <t>trubka elektroinstalační tuhá z PVC D 17,4/20 mm, délka 3m</t>
  </si>
  <si>
    <t>1794078710</t>
  </si>
  <si>
    <t>240*1,05 "Přepočtené koeficientem množství</t>
  </si>
  <si>
    <t>741110511</t>
  </si>
  <si>
    <t>Montáž lišta a kanálek vkládací šířky do 60 mm s víčkem</t>
  </si>
  <si>
    <t>-1589267762</t>
  </si>
  <si>
    <t>Montáž lišt a kanálků elektroinstalačních se spojkami, ohyby a rohy a s nasunutím do krabic vkládacích s víčkem, šířky do 60 mm</t>
  </si>
  <si>
    <t>https://podminky.urs.cz/item/CS_URS_2023_02/741110511</t>
  </si>
  <si>
    <t>34571006</t>
  </si>
  <si>
    <t>lišta elektroinstalační hranatá PVC 30x25mm</t>
  </si>
  <si>
    <t>1749212234</t>
  </si>
  <si>
    <t>600*1,05 "Přepočtené koeficientem množství</t>
  </si>
  <si>
    <t>741110512</t>
  </si>
  <si>
    <t>Montáž lišta a kanálek vkládací šířky přes 60 do 120 mm s víčkem</t>
  </si>
  <si>
    <t>-844587165</t>
  </si>
  <si>
    <t>Montáž lišt a kanálků elektroinstalačních se spojkami, ohyby a rohy a s nasunutím do krabic vkládacích s víčkem, šířky do přes 60 do 120 mm</t>
  </si>
  <si>
    <t>https://podminky.urs.cz/item/CS_URS_2023_02/741110512</t>
  </si>
  <si>
    <t>34571216</t>
  </si>
  <si>
    <t>kanál elektroinstalační hranatý PVC 100x40mm</t>
  </si>
  <si>
    <t>943444105</t>
  </si>
  <si>
    <t>50*1,05 "Přepočtené koeficientem množství</t>
  </si>
  <si>
    <t>741122121</t>
  </si>
  <si>
    <t>Montáž kabel Cu plný kulatý žíla 2x1,5 až 6 mm2 zatažený v trubkách (např. CYKY)</t>
  </si>
  <si>
    <t>-387443970</t>
  </si>
  <si>
    <t>Montáž kabelů měděných bez ukončení uložených v trubkách zatažených plných kulatých nebo bezhalogenových (např. CYKY) počtu a průřezu žil 2x1,5 až 6 mm2</t>
  </si>
  <si>
    <t>https://podminky.urs.cz/item/CS_URS_2023_02/741122121</t>
  </si>
  <si>
    <t>34111030</t>
  </si>
  <si>
    <t>kabel instalační jádro Cu plné izolace PVC plášť PVC 450/750V (CYKY) 3x1,5mm2</t>
  </si>
  <si>
    <t>728234581</t>
  </si>
  <si>
    <t>1300*1,15 "Přepočtené koeficientem množství</t>
  </si>
  <si>
    <t>34111036</t>
  </si>
  <si>
    <t>kabel instalační jádro Cu plné izolace PVC plášť PVC 450/750V (CYKY) 3x2,5mm2</t>
  </si>
  <si>
    <t>1501059159</t>
  </si>
  <si>
    <t>1200*1,15 "Přepočtené koeficientem množství</t>
  </si>
  <si>
    <t>34111094</t>
  </si>
  <si>
    <t>kabel instalační jádro Cu plné izolace PVC plášť PVC 450/750V (CYKY) 5x2,5mm2</t>
  </si>
  <si>
    <t>-838810407</t>
  </si>
  <si>
    <t>50*1,15 "Přepočtené koeficientem množství</t>
  </si>
  <si>
    <t>741122134</t>
  </si>
  <si>
    <t>Montáž kabel Cu plný kulatý žíla 4x16 až 25 mm2 zatažený v trubkách (např. CYKY)</t>
  </si>
  <si>
    <t>-2138572459</t>
  </si>
  <si>
    <t>Montáž kabelů měděných bez ukončení uložených v trubkách zatažených plných kulatých nebo bezhalogenových (např. CYKY) počtu a průřezu žil 4x16 až 25 mm2</t>
  </si>
  <si>
    <t>https://podminky.urs.cz/item/CS_URS_2023_02/741122134</t>
  </si>
  <si>
    <t>34571350</t>
  </si>
  <si>
    <t>trubka elektroinstalační ohebná dvouplášťová korugovaná (chránička) D 32/40mm, HDPE+LDPE</t>
  </si>
  <si>
    <t>-1498443525</t>
  </si>
  <si>
    <t>34111610</t>
  </si>
  <si>
    <t>kabel silový jádro Cu izolace PVC plášť PVC 0,6/1kV (1-CYKY) 4x25mm2</t>
  </si>
  <si>
    <t>541548116</t>
  </si>
  <si>
    <t>72*1,15 "Přepočtené koeficientem množství</t>
  </si>
  <si>
    <t>34111080</t>
  </si>
  <si>
    <t>kabel instalační jádro Cu plné izolace PVC plášť PVC 450/750V (CYKY) 4x16mm2</t>
  </si>
  <si>
    <t>2096285631</t>
  </si>
  <si>
    <t>16*1,15 "Přepočtené koeficientem množství</t>
  </si>
  <si>
    <t>741122223</t>
  </si>
  <si>
    <t>Montáž kabel Cu plný kulatý žíla 4x16 až 25 mm2 uložený volně (např. CYKY)</t>
  </si>
  <si>
    <t>882185960</t>
  </si>
  <si>
    <t>Montáž kabelů měděných bez ukončení uložených volně nebo v liště plných kulatých (např. CYKY) počtu a průřezu žil 4x16 až 25 mm2</t>
  </si>
  <si>
    <t>https://podminky.urs.cz/item/CS_URS_2023_02/741122223</t>
  </si>
  <si>
    <t>-646049811</t>
  </si>
  <si>
    <t>96*1,15 "Přepočtené koeficientem množství</t>
  </si>
  <si>
    <t>741210001</t>
  </si>
  <si>
    <t>Montáž rozvodnice oceloplechová nebo plastová běžná do 20 kg</t>
  </si>
  <si>
    <t>1745955383</t>
  </si>
  <si>
    <t>Montáž rozvodnic oceloplechových nebo plastových bez zapojení vodičů běžných, hmotnosti do 20 kg</t>
  </si>
  <si>
    <t>https://podminky.urs.cz/item/CS_URS_2023_02/741210001</t>
  </si>
  <si>
    <t>35711022</t>
  </si>
  <si>
    <t>rozvodnice nástěnná, plné dveře, IP65, 36 modulárních jednotek (18x2), vč. N/pE</t>
  </si>
  <si>
    <t>-1860087756</t>
  </si>
  <si>
    <t>741310003</t>
  </si>
  <si>
    <t>Montáž spínač nástěnný 2-dvoupólový prostředí normální se zapojením vodičů</t>
  </si>
  <si>
    <t>-1857991821</t>
  </si>
  <si>
    <t>Montáž spínačů jedno nebo dvoupólových nástěnných se zapojením vodičů, pro prostředí normální spínačů, řazení 2-dvoupólových</t>
  </si>
  <si>
    <t>https://podminky.urs.cz/item/CS_URS_2023_02/741310003</t>
  </si>
  <si>
    <t>34535016</t>
  </si>
  <si>
    <t>spínač nástěnný dvojpólový, s čirým průzorem, se signalizační doutnavkou, řazení 2, IP44, šroubové svorky</t>
  </si>
  <si>
    <t>-376739649</t>
  </si>
  <si>
    <t>741310011</t>
  </si>
  <si>
    <t>Montáž ovladač nástěnný 1/0-tlačítkový zapínací prostředí normální se zapojením vodičů</t>
  </si>
  <si>
    <t>359334146</t>
  </si>
  <si>
    <t>Montáž spínačů jedno nebo dvoupólových nástěnných se zapojením vodičů, pro prostředí normální ovladačů, řazení 1/0-tlačítkových zapínacích</t>
  </si>
  <si>
    <t>https://podminky.urs.cz/item/CS_URS_2023_02/741310011</t>
  </si>
  <si>
    <t>34535023</t>
  </si>
  <si>
    <t>ovládač nástěnný zapínací, řazení 1/0, IP44, šroubové svorky</t>
  </si>
  <si>
    <t>-1252205996</t>
  </si>
  <si>
    <t>741313072</t>
  </si>
  <si>
    <t>Montáž zásuvka chráněná v krabici šroubové připojení 2P+PE prostředí základní, vlhké se zapojením vodičů</t>
  </si>
  <si>
    <t>774098457</t>
  </si>
  <si>
    <t>Montáž zásuvek domovních se zapojením vodičů šroubové připojení chráněných v krabici 10/16 A, pro prostředí normální, provedení 2P + PE</t>
  </si>
  <si>
    <t>https://podminky.urs.cz/item/CS_URS_2023_02/741313072</t>
  </si>
  <si>
    <t>34555229</t>
  </si>
  <si>
    <t>zásuvka nástěnná jednonásobná s víčkem, IP44, šroubové svorky</t>
  </si>
  <si>
    <t>-1694648188</t>
  </si>
  <si>
    <t>741313075</t>
  </si>
  <si>
    <t>Montáž zásuvek chráněných v krabici šroubové připojení 3P+N+PE prostředí základní, vlhké se zapojením vodičů</t>
  </si>
  <si>
    <t>-626799844</t>
  </si>
  <si>
    <t>Montáž zásuvek domovních se zapojením vodičů šroubové připojení chráněných v krabici 10/16 A, pro prostředí normální, provedení 3P + N + PE</t>
  </si>
  <si>
    <t>https://podminky.urs.cz/item/CS_URS_2023_02/741313075</t>
  </si>
  <si>
    <t>35811477</t>
  </si>
  <si>
    <t>zásuvka nástěnná 16A - 5pól, řazení 3P+N+PE IP44, šroubové svorky</t>
  </si>
  <si>
    <t>-1777509701</t>
  </si>
  <si>
    <t>741320042</t>
  </si>
  <si>
    <t>Montáž pojistka - patrona nožová se zapojením vodičů</t>
  </si>
  <si>
    <t>1038415910</t>
  </si>
  <si>
    <t>Montáž pojistek se zapojením vodičů pojistkových částí patron nožových</t>
  </si>
  <si>
    <t>https://podminky.urs.cz/item/CS_URS_2023_02/741320042</t>
  </si>
  <si>
    <t>35825238</t>
  </si>
  <si>
    <t>pojistka nožová 100A nízkoztrátová 9,28W, provedení normální, charakteristika gG</t>
  </si>
  <si>
    <t>-338795250</t>
  </si>
  <si>
    <t>35825252</t>
  </si>
  <si>
    <t>pojistka nožová 80A nízkoztrátová 6,70W, provedení normální, charakteristika gG</t>
  </si>
  <si>
    <t>-351018726</t>
  </si>
  <si>
    <t>35825232</t>
  </si>
  <si>
    <t>pojistka nožová 50A nízkoztrátová 4,74W, provedení normální, charakteristika gG</t>
  </si>
  <si>
    <t>492713032</t>
  </si>
  <si>
    <t>741320135</t>
  </si>
  <si>
    <t>Montáž jističů dvoupólových nn do 25 A ve skříni se zapojením vodičů</t>
  </si>
  <si>
    <t>882711285</t>
  </si>
  <si>
    <t>Montáž jističů se zapojením vodičů dvoupólových nn do 25 A ve skříni</t>
  </si>
  <si>
    <t>https://podminky.urs.cz/item/CS_URS_2023_02/741320135</t>
  </si>
  <si>
    <t>8500140900</t>
  </si>
  <si>
    <t>Chránič proudový s jištěním OEZ OLI-16B-1N-030A</t>
  </si>
  <si>
    <t>-156293455</t>
  </si>
  <si>
    <t>8500140907</t>
  </si>
  <si>
    <t>Chránič proudový s jištěním OEZ OLI-10B-1N-030A</t>
  </si>
  <si>
    <t>484675054</t>
  </si>
  <si>
    <t>741320165</t>
  </si>
  <si>
    <t>Montáž jističů třípólových nn do 25 A ve skříni se zapojením vodičů</t>
  </si>
  <si>
    <t>235144257</t>
  </si>
  <si>
    <t>Montáž jističů se zapojením vodičů třípólových nn do 25 A ve skříni</t>
  </si>
  <si>
    <t>https://podminky.urs.cz/item/CS_URS_2023_02/741320165</t>
  </si>
  <si>
    <t>35822403</t>
  </si>
  <si>
    <t>jistič 3-pólový 25 A vypínací charakteristika B vypínací schopnost 10 kA</t>
  </si>
  <si>
    <t>69139488</t>
  </si>
  <si>
    <t>-1750826190</t>
  </si>
  <si>
    <t>35822401</t>
  </si>
  <si>
    <t>jistič 3-pólový 16 A vypínací charakteristika B vypínací schopnost 10 kA</t>
  </si>
  <si>
    <t>-1415942565</t>
  </si>
  <si>
    <t>741321003</t>
  </si>
  <si>
    <t>Montáž proudových chráničů dvoupólových nn do 25 A ve skříni se zapojením vodičů</t>
  </si>
  <si>
    <t>1313165495</t>
  </si>
  <si>
    <t>Montáž proudových chráničů se zapojením vodičů dvoupólových nn do 25 A ve skříni</t>
  </si>
  <si>
    <t>https://podminky.urs.cz/item/CS_URS_2023_02/741321003</t>
  </si>
  <si>
    <t>35889206</t>
  </si>
  <si>
    <t>chránič proudový 4pólový 25A pracovního proudu 0,03A</t>
  </si>
  <si>
    <t>-380106006</t>
  </si>
  <si>
    <t>741331032</t>
  </si>
  <si>
    <t>Montáž elektroměru třífázového bez zapojení vodičů</t>
  </si>
  <si>
    <t>-1215044230</t>
  </si>
  <si>
    <t>Montáž měřicích přístrojů bez zapojení vodičů elektroměru třífázového</t>
  </si>
  <si>
    <t>https://podminky.urs.cz/item/CS_URS_2023_02/741331032</t>
  </si>
  <si>
    <t>35889005</t>
  </si>
  <si>
    <t>elektroměr s rozhraním RS485 jednofázový, měření do 100 A</t>
  </si>
  <si>
    <t>-1357292565</t>
  </si>
  <si>
    <t>741370171</t>
  </si>
  <si>
    <t>Montáž světlomet žárovkový průmyslový 1 zdroj</t>
  </si>
  <si>
    <t>1557763079</t>
  </si>
  <si>
    <t>Montáž svítidel žárovkových se zapojením vodičů světlometů 1 zdroj</t>
  </si>
  <si>
    <t>https://podminky.urs.cz/item/CS_URS_2023_02/741370171</t>
  </si>
  <si>
    <t>34818210</t>
  </si>
  <si>
    <t>svítidlo interiérové nástěnné plastové IP42 109, 1x9W</t>
  </si>
  <si>
    <t>1534827699</t>
  </si>
  <si>
    <t>741410001</t>
  </si>
  <si>
    <t>Montáž vodič uzemňovací pásek D do 120 mm2 na povrchu</t>
  </si>
  <si>
    <t>1055509581</t>
  </si>
  <si>
    <t>Montáž uzemňovacího vedení s upevněním, propojením a připojením pomocí svorek na povrchu pásku průřezu do 120 mm2</t>
  </si>
  <si>
    <t>https://podminky.urs.cz/item/CS_URS_2023_02/741410001</t>
  </si>
  <si>
    <t>35442062</t>
  </si>
  <si>
    <t>pás zemnící 30x4mm FeZn</t>
  </si>
  <si>
    <t>-112032862</t>
  </si>
  <si>
    <t>741410003</t>
  </si>
  <si>
    <t>Montáž vodič uzemňovací drát nebo lano D do 10 mm na povrchu</t>
  </si>
  <si>
    <t>310522550</t>
  </si>
  <si>
    <t>Montáž uzemňovacího vedení s upevněním, propojením a připojením pomocí svorek na povrchu drátu nebo lana Ø do 10 mm</t>
  </si>
  <si>
    <t>https://podminky.urs.cz/item/CS_URS_2023_02/741410003</t>
  </si>
  <si>
    <t>35441073</t>
  </si>
  <si>
    <t>drát D 10mm FeZn</t>
  </si>
  <si>
    <t>276800131</t>
  </si>
  <si>
    <t>741420001</t>
  </si>
  <si>
    <t>Montáž drát nebo lano hromosvodné svodové D do 10 mm s podpěrou</t>
  </si>
  <si>
    <t>900293242</t>
  </si>
  <si>
    <t>Montáž hromosvodného vedení svodových drátů nebo lan s podpěrami, Ø do 10 mm</t>
  </si>
  <si>
    <t>https://podminky.urs.cz/item/CS_URS_2023_02/741420001</t>
  </si>
  <si>
    <t>35441072</t>
  </si>
  <si>
    <t>drát D 8mm FeZn pro hromosvod</t>
  </si>
  <si>
    <t>-1098895555</t>
  </si>
  <si>
    <t>741420020</t>
  </si>
  <si>
    <t>Montáž svorka hromosvodná s jedním šroubem</t>
  </si>
  <si>
    <t>105185657</t>
  </si>
  <si>
    <t>Montáž hromosvodného vedení svorek s jedním šroubem</t>
  </si>
  <si>
    <t>https://podminky.urs.cz/item/CS_URS_2023_02/741420020</t>
  </si>
  <si>
    <t>35431000</t>
  </si>
  <si>
    <t>svorka uzemnění FeZn univerzální</t>
  </si>
  <si>
    <t>-146560812</t>
  </si>
  <si>
    <t>741420021</t>
  </si>
  <si>
    <t>Montáž svorka hromosvodná se 2 šrouby</t>
  </si>
  <si>
    <t>1078715509</t>
  </si>
  <si>
    <t>Montáž hromosvodného vedení svorek se 2 šrouby</t>
  </si>
  <si>
    <t>https://podminky.urs.cz/item/CS_URS_2023_02/741420021</t>
  </si>
  <si>
    <t>35441885</t>
  </si>
  <si>
    <t>svorka spojovací pro lano D 8-10mm</t>
  </si>
  <si>
    <t>-1797188978</t>
  </si>
  <si>
    <t>741420022</t>
  </si>
  <si>
    <t>Montáž svorka hromosvodná se 3 a více šrouby</t>
  </si>
  <si>
    <t>543165348</t>
  </si>
  <si>
    <t>Montáž hromosvodného vedení svorek se 3 a více šrouby</t>
  </si>
  <si>
    <t>https://podminky.urs.cz/item/CS_URS_2023_02/741420022</t>
  </si>
  <si>
    <t>35441986</t>
  </si>
  <si>
    <t>svorka odbočovací a spojovací pro pásek 30x4mm, FeZn</t>
  </si>
  <si>
    <t>666889201</t>
  </si>
  <si>
    <t>35441996</t>
  </si>
  <si>
    <t>svorka odbočovací a spojovací pro spojování kruhových a páskových vodičů, FeZn</t>
  </si>
  <si>
    <t>-915276549</t>
  </si>
  <si>
    <t>741420023</t>
  </si>
  <si>
    <t>Montáž svorka hromosvodná na okapové žlaby</t>
  </si>
  <si>
    <t>-2012732123</t>
  </si>
  <si>
    <t>Montáž hromosvodného vedení svorek na okapové žlaby</t>
  </si>
  <si>
    <t>https://podminky.urs.cz/item/CS_URS_2023_02/741420023</t>
  </si>
  <si>
    <t>35431038</t>
  </si>
  <si>
    <t>svorka uzemnění FeZn na okapové žlaby, 60mm</t>
  </si>
  <si>
    <t>1895348017</t>
  </si>
  <si>
    <t>741420051</t>
  </si>
  <si>
    <t>Montáž vedení hromosvodné-úhelník nebo trubka s držáky do zdiva</t>
  </si>
  <si>
    <t>1141544720</t>
  </si>
  <si>
    <t>Montáž hromosvodného vedení ochranných prvků úhelníků nebo trubek s držáky do zdiva</t>
  </si>
  <si>
    <t>https://podminky.urs.cz/item/CS_URS_2023_02/741420051</t>
  </si>
  <si>
    <t>35441831</t>
  </si>
  <si>
    <t>úhelník ochranný na ochranu svodu - 2000mm, FeZn</t>
  </si>
  <si>
    <t>1800591060</t>
  </si>
  <si>
    <t>741420083</t>
  </si>
  <si>
    <t>Montáž vedení hromosvodné-štítek k označení svodu</t>
  </si>
  <si>
    <t>1656331637</t>
  </si>
  <si>
    <t>Montáž hromosvodného vedení doplňků štítků k označení svodů</t>
  </si>
  <si>
    <t>https://podminky.urs.cz/item/CS_URS_2023_02/741420083</t>
  </si>
  <si>
    <t>35442110</t>
  </si>
  <si>
    <t>štítek plastový - čísla svodů</t>
  </si>
  <si>
    <t>1752610231</t>
  </si>
  <si>
    <t>1139564609</t>
  </si>
  <si>
    <t>Práce a dodávky M</t>
  </si>
  <si>
    <t>21-M</t>
  </si>
  <si>
    <t>Elektromontáže</t>
  </si>
  <si>
    <t>210100001</t>
  </si>
  <si>
    <t>Ukončení vodičů v rozváděči nebo na přístroji včetně zapojení průřezu žíly do 2,5 mm2</t>
  </si>
  <si>
    <t>-352610711</t>
  </si>
  <si>
    <t>Ukončení vodičů izolovaných s označením a zapojením v rozváděči nebo na přístroji průřezu žíly do 2,5 mm2</t>
  </si>
  <si>
    <t>https://podminky.urs.cz/item/CS_URS_2023_02/210100001</t>
  </si>
  <si>
    <t>210191517</t>
  </si>
  <si>
    <t>Montáž skříní pojistkových tenkocementových rozpojovacích v pilíři SR 4.1, 8.1 bez zapojení vodičů</t>
  </si>
  <si>
    <t>-61734333</t>
  </si>
  <si>
    <t>Montáž skříní bez zapojení vodičů tenkocementových v pilíři rozpojovacích, typ</t>
  </si>
  <si>
    <t>https://podminky.urs.cz/item/CS_URS_2023_02/210191517</t>
  </si>
  <si>
    <t>35711853</t>
  </si>
  <si>
    <t>skříň rozpojovací jistící kompaktní pilíř celoplastové provedení výzbroj 4x sada pojistkové lišty vertikální velikosti 2 (SR422/NKW2)</t>
  </si>
  <si>
    <t>1988261933</t>
  </si>
  <si>
    <t>210280211</t>
  </si>
  <si>
    <t>Měření zemních odporů zemniče prvního nebo samostatného</t>
  </si>
  <si>
    <t>2121835313</t>
  </si>
  <si>
    <t>https://podminky.urs.cz/item/CS_URS_2023_02/210280211</t>
  </si>
  <si>
    <t>210280215</t>
  </si>
  <si>
    <t>Příplatek k měření zemních odporů prvního zemniče za každý další zemnič v síti</t>
  </si>
  <si>
    <t>98393295</t>
  </si>
  <si>
    <t>Měření zemních odporů zemniče Příplatek k ceně za každý další zemnič v síti</t>
  </si>
  <si>
    <t>https://podminky.urs.cz/item/CS_URS_2023_02/210280215</t>
  </si>
  <si>
    <t>D.1.4.c - Slaboproud</t>
  </si>
  <si>
    <t xml:space="preserve">    742 - Elektroinstalace - slaboproud</t>
  </si>
  <si>
    <t>742</t>
  </si>
  <si>
    <t>Elektroinstalace - slaboproud</t>
  </si>
  <si>
    <t>742110003</t>
  </si>
  <si>
    <t>Montáž trubek pro slaboproud plastových ohebných uložených volně na příchytky</t>
  </si>
  <si>
    <t>520851829</t>
  </si>
  <si>
    <t>Montáž trubek elektroinstalačních plastových ohebných uložených volně na příchytky</t>
  </si>
  <si>
    <t>https://podminky.urs.cz/item/CS_URS_2023_02/742110003</t>
  </si>
  <si>
    <t>742121001</t>
  </si>
  <si>
    <t>Montáž kabelů sdělovacích pro vnitřní rozvody do 15 žil</t>
  </si>
  <si>
    <t>-1466108927</t>
  </si>
  <si>
    <t>Montáž kabelů sdělovacích pro vnitřní rozvody počtu žil do 15</t>
  </si>
  <si>
    <t>https://podminky.urs.cz/item/CS_URS_2023_02/742121001</t>
  </si>
  <si>
    <t>34121233</t>
  </si>
  <si>
    <t>kabel sdělovací stíněný laminovanou Al fólií s příložným Cu drátem jádro Cu plné izolace PVC plášť PVC 300V (J-Y(St)Y…Lg) 2x2x0,8mm2</t>
  </si>
  <si>
    <t>-1748737531</t>
  </si>
  <si>
    <t>300*1,2 "Přepočtené koeficientem množství</t>
  </si>
  <si>
    <t>34571050</t>
  </si>
  <si>
    <t>trubka elektroinstalační ohebná EN 500 86-1141 (chránička) D 16/21,2mm</t>
  </si>
  <si>
    <t>-403651478</t>
  </si>
  <si>
    <t>210*1,05 "Přepočtené koeficientem množství</t>
  </si>
  <si>
    <t>742220061</t>
  </si>
  <si>
    <t>Montáž rozbočovače sběrnice v krabici</t>
  </si>
  <si>
    <t>621183961</t>
  </si>
  <si>
    <t>https://podminky.urs.cz/item/CS_URS_2023_02/742220061</t>
  </si>
  <si>
    <t>40466041</t>
  </si>
  <si>
    <t>rozbočovač sběrnice v krabici</t>
  </si>
  <si>
    <t>-194240641</t>
  </si>
  <si>
    <t>742220141</t>
  </si>
  <si>
    <t>Montáž ovládací klávesnice pro dodanou ústřednu</t>
  </si>
  <si>
    <t>-1727523385</t>
  </si>
  <si>
    <t>Montáž klávesnice pro dodanou ústřednu</t>
  </si>
  <si>
    <t>https://podminky.urs.cz/item/CS_URS_2023_02/742220141</t>
  </si>
  <si>
    <t>40467026</t>
  </si>
  <si>
    <t>klávesnice ústředny PZTS, LCD/LED</t>
  </si>
  <si>
    <t>-1343182625</t>
  </si>
  <si>
    <t>742220232</t>
  </si>
  <si>
    <t>Montáž detektoru na stěnu nebo na strop</t>
  </si>
  <si>
    <t>-1374938</t>
  </si>
  <si>
    <t>Montáž příslušenství pro PZTS detektor na stěnu nebo na strop</t>
  </si>
  <si>
    <t>https://podminky.urs.cz/item/CS_URS_2023_02/742220232</t>
  </si>
  <si>
    <t>40461021</t>
  </si>
  <si>
    <t>detektor pohybu sběrnicový</t>
  </si>
  <si>
    <t>1233379054</t>
  </si>
  <si>
    <t>742220235</t>
  </si>
  <si>
    <t>Montáž magnetického kontaktu povrchového</t>
  </si>
  <si>
    <t>864665317</t>
  </si>
  <si>
    <t>Montáž příslušenství pro PZTS magnetický kontakt povrchový</t>
  </si>
  <si>
    <t>https://podminky.urs.cz/item/CS_URS_2023_02/742220235</t>
  </si>
  <si>
    <t>40461039</t>
  </si>
  <si>
    <t>kontakt magnetický, vratový, armovaná hadice</t>
  </si>
  <si>
    <t>-197004253</t>
  </si>
  <si>
    <t>742220401</t>
  </si>
  <si>
    <t>Programování základních parametrů ústředny PZTS</t>
  </si>
  <si>
    <t>586410211</t>
  </si>
  <si>
    <t>Nastavení a oživení PZTS programování základních parametrů ústředny</t>
  </si>
  <si>
    <t>https://podminky.urs.cz/item/CS_URS_2023_02/742220401</t>
  </si>
  <si>
    <t>742220411</t>
  </si>
  <si>
    <t>Oživení systému na jeden detektor PZTS</t>
  </si>
  <si>
    <t>-1749528663</t>
  </si>
  <si>
    <t>Nastavení a oživení PZTS oživení systému na jeden detektor</t>
  </si>
  <si>
    <t>https://podminky.urs.cz/item/CS_URS_2023_02/742220411</t>
  </si>
  <si>
    <t>742220421</t>
  </si>
  <si>
    <t>Instalace přístupového SW PZTS</t>
  </si>
  <si>
    <t>1809288727</t>
  </si>
  <si>
    <t>Nastavení a oživení PZTS instalace přístupového SW</t>
  </si>
  <si>
    <t>https://podminky.urs.cz/item/CS_URS_2023_02/742220421</t>
  </si>
  <si>
    <t>998742101</t>
  </si>
  <si>
    <t>Přesun hmot tonážní pro slaboproud v objektech v do 6 m</t>
  </si>
  <si>
    <t>244761630</t>
  </si>
  <si>
    <t>Přesun hmot pro slaboproud stanovený z hmotnosti přesunovaného materiálu vodorovná dopravní vzdálenost do 50 m v objektech výšky do 6 m</t>
  </si>
  <si>
    <t>https://podminky.urs.cz/item/CS_URS_2023_02/998742101</t>
  </si>
  <si>
    <t>D.1.5 - Práce mimo PD</t>
  </si>
  <si>
    <t xml:space="preserve">    781 - Dokončovací práce - obklady</t>
  </si>
  <si>
    <t>-1485789388</t>
  </si>
  <si>
    <t>"objekt A, B1, B2 - okapový chodníček"</t>
  </si>
  <si>
    <t>0,3*0,6*(7,82+7,35)</t>
  </si>
  <si>
    <t>"část jih - okapový chodníček"</t>
  </si>
  <si>
    <t>0,15*0,6*(19,5+1,465+0,5+4,75)</t>
  </si>
  <si>
    <t>0,15*0,6*(0,6+7,6)</t>
  </si>
  <si>
    <t>"nový plot"</t>
  </si>
  <si>
    <t>0,15*0,6*(0,6+6,42)</t>
  </si>
  <si>
    <t>-1167024662</t>
  </si>
  <si>
    <t>2*1,698</t>
  </si>
  <si>
    <t>-1389418754</t>
  </si>
  <si>
    <t>-1432182978</t>
  </si>
  <si>
    <t>4,762*2 'Přepočtené koeficientem množství</t>
  </si>
  <si>
    <t>1675326917</t>
  </si>
  <si>
    <t>3919263</t>
  </si>
  <si>
    <t>6,46-4,762</t>
  </si>
  <si>
    <t>198200151</t>
  </si>
  <si>
    <t>0,25*0,6*(7,82+7,35)</t>
  </si>
  <si>
    <t>0,1*0,6*(19,5+1,465+0,5+4,75)</t>
  </si>
  <si>
    <t>0,1*0,6*(0,6+7,6)</t>
  </si>
  <si>
    <t>0,1*0,6*(0,6+6,42)</t>
  </si>
  <si>
    <t>-2061496968</t>
  </si>
  <si>
    <t>"objekt A, B1, B2 - okapový chodníček - spodní stavba"</t>
  </si>
  <si>
    <t>0,3*(7,82+7,35)</t>
  </si>
  <si>
    <t>"objekt E - sokl"</t>
  </si>
  <si>
    <t>0,45*(2*7,0+4,0)</t>
  </si>
  <si>
    <t>-1946157091</t>
  </si>
  <si>
    <t>"objekt E"</t>
  </si>
  <si>
    <t>4,1*(16,4+1,838)+2,45*11,42+3,5*5,0+0,5*2,27+(4,1+3,5)/2*3,95</t>
  </si>
  <si>
    <t>3,25*7,0+2,55*7,0</t>
  </si>
  <si>
    <t>-6*1,0*2,1+2*0,85*0,85</t>
  </si>
  <si>
    <t>-(1,0*16,4+0,45*5,0)</t>
  </si>
  <si>
    <t>-0,45*(2*7,0+4,0)</t>
  </si>
  <si>
    <t>-1335843471</t>
  </si>
  <si>
    <t>2,75*(0,5+4,75)</t>
  </si>
  <si>
    <t>3,25*7,6</t>
  </si>
  <si>
    <t>2,55*(6,48+0,37)</t>
  </si>
  <si>
    <t>-576831714</t>
  </si>
  <si>
    <t>534429973</t>
  </si>
  <si>
    <t>-0,3*(0,5+4,75)</t>
  </si>
  <si>
    <t>-0,3*7,6</t>
  </si>
  <si>
    <t>-0,3*(6,48+0,37)</t>
  </si>
  <si>
    <t>1503607238</t>
  </si>
  <si>
    <t>1893013712</t>
  </si>
  <si>
    <t>0,3*(0,5+4,75)</t>
  </si>
  <si>
    <t>0,3*7,6</t>
  </si>
  <si>
    <t>0,3*(6,48+0,37)</t>
  </si>
  <si>
    <t>2087834067</t>
  </si>
  <si>
    <t>-559993431</t>
  </si>
  <si>
    <t>1651344088</t>
  </si>
  <si>
    <t>0,4*(7,82+7,35)</t>
  </si>
  <si>
    <t>0,4*(19,5+1,465+0,5+4,75)</t>
  </si>
  <si>
    <t>0,4*(0,4+7,6)</t>
  </si>
  <si>
    <t>0,4*(0,4+6,42)</t>
  </si>
  <si>
    <t>1266259541</t>
  </si>
  <si>
    <t>0,4+7,82+7,35+0,4</t>
  </si>
  <si>
    <t>0,4+19,5+0,4+1,465+0,4+0,5+0,4+4,75+0,4</t>
  </si>
  <si>
    <t>0,4+7,6</t>
  </si>
  <si>
    <t>0,4+6,42</t>
  </si>
  <si>
    <t>-431852879</t>
  </si>
  <si>
    <t>1,2*(0,5+4,75+6,42+0,37+7,6)</t>
  </si>
  <si>
    <t>-395711868</t>
  </si>
  <si>
    <t>"plot u objektu "E"</t>
  </si>
  <si>
    <t>3,6*4,55*0,17</t>
  </si>
  <si>
    <t>-1521304477</t>
  </si>
  <si>
    <t>6*1,0*2,1</t>
  </si>
  <si>
    <t>968072558</t>
  </si>
  <si>
    <t>Vybourání kovových vrat pl do 5 m2</t>
  </si>
  <si>
    <t>-982530428</t>
  </si>
  <si>
    <t>Vybourání kovových rámů oken s křídly, dveřních zárubní, vrat, stěn, ostění nebo obkladů vrat, mimo posuvných a skládacích, plochy do 5 m2</t>
  </si>
  <si>
    <t>https://podminky.urs.cz/item/CS_URS_2023_02/968072558</t>
  </si>
  <si>
    <t>"objekt B"</t>
  </si>
  <si>
    <t>2*2,55*2,75</t>
  </si>
  <si>
    <t>580869238</t>
  </si>
  <si>
    <t>"odečet soklu - kabřinec"</t>
  </si>
  <si>
    <t>1310362558</t>
  </si>
  <si>
    <t>524899837</t>
  </si>
  <si>
    <t>1918939932</t>
  </si>
  <si>
    <t>1815086429</t>
  </si>
  <si>
    <t>10,229*16 'Přepočtené koeficientem množství</t>
  </si>
  <si>
    <t>-1650214971</t>
  </si>
  <si>
    <t>1039767336</t>
  </si>
  <si>
    <t>-234320585</t>
  </si>
  <si>
    <t>1048085028</t>
  </si>
  <si>
    <t>1568113070</t>
  </si>
  <si>
    <t>"objekt E"  26</t>
  </si>
  <si>
    <t>-1893135463</t>
  </si>
  <si>
    <t>1553191915</t>
  </si>
  <si>
    <t>"objekt E" 2*(2+2)</t>
  </si>
  <si>
    <t>1923285348</t>
  </si>
  <si>
    <t>"objekt E"  2*2*2</t>
  </si>
  <si>
    <t>-1336203461</t>
  </si>
  <si>
    <t>989184402</t>
  </si>
  <si>
    <t>"objekt E"  68</t>
  </si>
  <si>
    <t>1247417932</t>
  </si>
  <si>
    <t>"objekt E"  4,0+7,0</t>
  </si>
  <si>
    <t>1257232115</t>
  </si>
  <si>
    <t>"objekt E"  2*3,95+16,4</t>
  </si>
  <si>
    <t>-598545760</t>
  </si>
  <si>
    <t>"objekt E"  4,0</t>
  </si>
  <si>
    <t>206347770</t>
  </si>
  <si>
    <t>"objekt E"  16,4+7,0</t>
  </si>
  <si>
    <t>1611676918</t>
  </si>
  <si>
    <t>"objekt E"  4,0+3,0</t>
  </si>
  <si>
    <t>761266003</t>
  </si>
  <si>
    <t>"objekt E"  68+26</t>
  </si>
  <si>
    <t>-359377564</t>
  </si>
  <si>
    <t>1014081638</t>
  </si>
  <si>
    <t>1415912324</t>
  </si>
  <si>
    <t>764224405</t>
  </si>
  <si>
    <t>Oplechování horních ploch a nadezdívek (atik) bez rohů z Al plechu mechanicky kotvené rš 400 mm</t>
  </si>
  <si>
    <t>-379234583</t>
  </si>
  <si>
    <t>Oplechování horních ploch zdí a nadezdívek (atik) z hliníkového plechu mechanicky kotvené rš 400 mm</t>
  </si>
  <si>
    <t>https://podminky.urs.cz/item/CS_URS_2023_02/764224405</t>
  </si>
  <si>
    <t>764321405</t>
  </si>
  <si>
    <t>Lemování rovných zdí střech s krytinou prejzovou nebo vlnitou z Al plechu rš 400 mm</t>
  </si>
  <si>
    <t>-1066740147</t>
  </si>
  <si>
    <t>Lemování zdí z hliníkového plechu boční nebo horní rovných, střech s krytinou prejzovou nebo vlnitou rš 400 mm</t>
  </si>
  <si>
    <t>https://podminky.urs.cz/item/CS_URS_2023_02/764321405</t>
  </si>
  <si>
    <t>17630765</t>
  </si>
  <si>
    <t>"objekt E"  7,0</t>
  </si>
  <si>
    <t>-1966786073</t>
  </si>
  <si>
    <t>1339028569</t>
  </si>
  <si>
    <t>270291254</t>
  </si>
  <si>
    <t>"objekt E"  2</t>
  </si>
  <si>
    <t>854566717</t>
  </si>
  <si>
    <t>-1018933515</t>
  </si>
  <si>
    <t>-741580112</t>
  </si>
  <si>
    <t>1197376496</t>
  </si>
  <si>
    <t>94*1,1 'Přepočtené koeficientem množství</t>
  </si>
  <si>
    <t>261396672</t>
  </si>
  <si>
    <t>767640111</t>
  </si>
  <si>
    <t>Montáž dveří ocelových nebo hliníkových vchodových jednokřídlových bez nadsvětlíku</t>
  </si>
  <si>
    <t>-1402577380</t>
  </si>
  <si>
    <t>Montáž dveří ocelových nebo hliníkových vchodových jednokřídlových bez nadsvětlíku</t>
  </si>
  <si>
    <t>https://podminky.urs.cz/item/CS_URS_2023_02/767640111</t>
  </si>
  <si>
    <t>"objekt E"   6</t>
  </si>
  <si>
    <t>5534133R1</t>
  </si>
  <si>
    <t>dveře jednokřídlé Al plné max rozměru otvoru 2,42m2</t>
  </si>
  <si>
    <t>876851111</t>
  </si>
  <si>
    <t xml:space="preserve">dveře jednokřídlé Al plné max rozměru otvoru 2,42m2 </t>
  </si>
  <si>
    <t>Poznámka k položce:_x000D_
 - dodávka komplet (vč. zárubně, kování)</t>
  </si>
  <si>
    <t>"objekt E"   4*1,0*2,1</t>
  </si>
  <si>
    <t>5534133R2</t>
  </si>
  <si>
    <t>dveře jednokřídlé Al plné max rozměru otvoru 2,42m2 protipožární EI30 DP1</t>
  </si>
  <si>
    <t>-128031333</t>
  </si>
  <si>
    <t>"objekt E"   2*1,0*2,1</t>
  </si>
  <si>
    <t>767651210</t>
  </si>
  <si>
    <t>Montáž vrat garážových otvíravých do ocelové zárubně pl do 6 m2</t>
  </si>
  <si>
    <t>-45778045</t>
  </si>
  <si>
    <t>Montáž vrat garážových nebo průmyslových otvíravých do ocelové zárubně z dílů, plochy do 6 m2</t>
  </si>
  <si>
    <t>https://podminky.urs.cz/item/CS_URS_2023_02/767651210</t>
  </si>
  <si>
    <t>"objekt B"  2</t>
  </si>
  <si>
    <t>55341910</t>
  </si>
  <si>
    <t>vrata ocelová 3,0x2,5m D dvoukřídlá jednostranně opláštěná</t>
  </si>
  <si>
    <t>1911737033</t>
  </si>
  <si>
    <t>-1145986683</t>
  </si>
  <si>
    <t>781</t>
  </si>
  <si>
    <t>Dokončovací práce - obklady</t>
  </si>
  <si>
    <t>781774139</t>
  </si>
  <si>
    <t>Montáž obkladů vnějších z dlaždic reliéfních keramických přes 50 do 85 ks/m2 lepených flexibilním lepidlem</t>
  </si>
  <si>
    <t>CS ÚRS 2023 01</t>
  </si>
  <si>
    <t>-150864097</t>
  </si>
  <si>
    <t>Montáž obkladů vnějších stěn z dlaždic keramických lepených flexibilním lepidlem maloformátových reliéfních nebo z dekorů přes 50 do 85 ks/m2</t>
  </si>
  <si>
    <t>https://podminky.urs.cz/item/CS_URS_2023_01/781774139</t>
  </si>
  <si>
    <t>Poznámka k položce:_x000D_
- předpoklad 20%</t>
  </si>
  <si>
    <t>1,0*16,4+0,45*5,0</t>
  </si>
  <si>
    <t>18,65*0,2 'Přepočtené koeficientem množství</t>
  </si>
  <si>
    <t>59761610</t>
  </si>
  <si>
    <t>dlažba keramická hutná reliéfní do interiéru i exteriéru přes 50 do 85ks/m2</t>
  </si>
  <si>
    <t>937880341</t>
  </si>
  <si>
    <t>3,73*1,1 'Přepočtené koeficientem množství</t>
  </si>
  <si>
    <t>998781102</t>
  </si>
  <si>
    <t>Přesun hmot tonážní pro obklady keramické v objektech v přes 6 do 12 m</t>
  </si>
  <si>
    <t>-1570081391</t>
  </si>
  <si>
    <t>Přesun hmot pro obklady keramické stanovený z hmotnosti přesunovaného materiálu vodorovná dopravní vzdálenost do 50 m v objektech výšky přes 6 do 12 m</t>
  </si>
  <si>
    <t>https://podminky.urs.cz/item/CS_URS_2023_01/998781102</t>
  </si>
  <si>
    <t>-824658475</t>
  </si>
  <si>
    <t>"objekt E - přesah střechy + 20% krokve"</t>
  </si>
  <si>
    <t>(1,1*16,4+0,35*7,0)*1,2</t>
  </si>
  <si>
    <t>-1119683190</t>
  </si>
  <si>
    <t>-37683356</t>
  </si>
  <si>
    <t>-92306961</t>
  </si>
  <si>
    <t>690093250</t>
  </si>
  <si>
    <t>784121001</t>
  </si>
  <si>
    <t>Oškrabání malby v místnostech v do 3,80 m</t>
  </si>
  <si>
    <t>1386526196</t>
  </si>
  <si>
    <t>Oškrabání malby v místnostech výšky do 3,80 m</t>
  </si>
  <si>
    <t>https://podminky.urs.cz/item/CS_URS_2023_02/784121001</t>
  </si>
  <si>
    <t>"objekt A"</t>
  </si>
  <si>
    <t>3,0*2*((7,84-0,6)+(6,19-0,6))</t>
  </si>
  <si>
    <t>(7,84-0,6)*(6,19-0,6)</t>
  </si>
  <si>
    <t>-2025818848</t>
  </si>
  <si>
    <t>733787761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</si>
  <si>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</si>
  <si>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</si>
  <si>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</si>
  <si>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</si>
  <si>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</si>
  <si>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</si>
  <si>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</si>
  <si>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</si>
  <si>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</si>
  <si>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</si>
  <si>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</si>
  <si>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</si>
  <si>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</si>
  <si>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</si>
  <si>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-1200544802</t>
  </si>
  <si>
    <t>https://podminky.urs.cz/item/CS_URS_2023_02/012103000</t>
  </si>
  <si>
    <t>012203000</t>
  </si>
  <si>
    <t>Geodetické práce při provádění stavby</t>
  </si>
  <si>
    <t>573532512</t>
  </si>
  <si>
    <t>https://podminky.urs.cz/item/CS_URS_2023_02/012203000</t>
  </si>
  <si>
    <t>012303000</t>
  </si>
  <si>
    <t>Geodetické práce po výstavbě</t>
  </si>
  <si>
    <t>30775262</t>
  </si>
  <si>
    <t>Geodetické práce po výstavbě - včetně zápisu nového stavu do katastru nemovitostí</t>
  </si>
  <si>
    <t>https://podminky.urs.cz/item/CS_URS_2023_02/012303000</t>
  </si>
  <si>
    <t>013254000</t>
  </si>
  <si>
    <t>Dokumentace skutečného provedení stavby</t>
  </si>
  <si>
    <t>-1908088825</t>
  </si>
  <si>
    <t>https://podminky.urs.cz/item/CS_URS_2023_02/013254000</t>
  </si>
  <si>
    <t>VRN3</t>
  </si>
  <si>
    <t>Zařízení staveniště</t>
  </si>
  <si>
    <t>030001000</t>
  </si>
  <si>
    <t>2091886254</t>
  </si>
  <si>
    <t>https://podminky.urs.cz/item/CS_URS_2023_02/030001000</t>
  </si>
  <si>
    <t xml:space="preserve">Poznámka k položce:_x000D_
V rámci nákladů na zařízení staveniště stanoví zhotovitel veškeré náklady spojené s vybudováním, provozem a odstraněním zařízení staveniště._x000D_
Náklady s případným vypracováním projektové dokumentace zařízení staveniště, zřízením přípojek energií k objektům zařízení staveniště, případné zajištění elektrocentrály, vybudování případných měřících odběrných míst a zřízení, případná příprava území pro objekty zařízení staveniště a vlastní vybudování objektů zařízení staveniště._x000D_
Náklady na vybavení objektů zařízení staveniště, náklady na energie spotřebované dodavatelem v rámci provozu zařízení staveniště, přeúčtování spotřeby el. energie dodavateli, náklady na potřebný úklid v prostorách zařízení staveniště, náklady na nutnou údržbu a opravy na objektech zařízení staveniště a na přípojkách energií._x000D_
Náklady na odstranění objektů zařízení staveniště včetně přípojek energií a jejich odvoz. Položka zahrnuje i náklady na úpravu povrchů po odstranění zařízení staveniště a úklid ploch, na kterých bylo zařízení staveniště provozováno._x000D_
</t>
  </si>
  <si>
    <t>VRN4</t>
  </si>
  <si>
    <t>Inženýrská činnost</t>
  </si>
  <si>
    <t>043002000</t>
  </si>
  <si>
    <t>Zkoušky a ostatní měření</t>
  </si>
  <si>
    <t>-700470045</t>
  </si>
  <si>
    <t>https://podminky.urs.cz/item/CS_URS_2023_02/043002000</t>
  </si>
  <si>
    <t>044002000</t>
  </si>
  <si>
    <t>Revize</t>
  </si>
  <si>
    <t>-1924893225</t>
  </si>
  <si>
    <t>https://podminky.urs.cz/item/CS_URS_2023_02/044002000</t>
  </si>
  <si>
    <t>Poznámka k položce:_x000D_
- cena zahrnuje veškeré potřebné revize_x000D_
- revize elektroinstalací bude s oprávněním D</t>
  </si>
  <si>
    <t>045002000</t>
  </si>
  <si>
    <t>Kompletační a koordinační činnost</t>
  </si>
  <si>
    <t>-767383216</t>
  </si>
  <si>
    <t>https://podminky.urs.cz/item/CS_URS_2023_02/045002000</t>
  </si>
  <si>
    <t>VRN7</t>
  </si>
  <si>
    <t>Provozní vlivy</t>
  </si>
  <si>
    <t>071002000</t>
  </si>
  <si>
    <t>Provoz investora, třetích osob</t>
  </si>
  <si>
    <t>-1441244920</t>
  </si>
  <si>
    <t>https://podminky.urs.cz/item/CS_URS_2023_02/071002000</t>
  </si>
  <si>
    <t>VRN9</t>
  </si>
  <si>
    <t>Ostatní náklady</t>
  </si>
  <si>
    <t>090001000</t>
  </si>
  <si>
    <t>1262907676</t>
  </si>
  <si>
    <t>https://podminky.urs.cz/item/CS_URS_2023_02/090001000</t>
  </si>
  <si>
    <t>Poznámka k položce:_x000D_
Poznámka k položce: Náklady na předání stavby, kolaudaci, pořízení fotodokumentace, BOZP, UTZ, VTZ, zábory a ostatní náklady vyplývající z obchodních podmínek jinde neuvedené.</t>
  </si>
  <si>
    <t>094002000</t>
  </si>
  <si>
    <t>Ostatní náklady související s výstavbou</t>
  </si>
  <si>
    <t>1716885518</t>
  </si>
  <si>
    <t>Ostatní náklady související s výstavbou - vytyčení inženýrských sítí a jejich zajištění po dobu stavby</t>
  </si>
  <si>
    <t>https://podminky.urs.cz/item/CS_URS_2023_02/094002000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</si>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</sst>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3_02/997013871" TargetMode="External"/><Relationship Id="rId21" Type="http://schemas.openxmlformats.org/officeDocument/2006/relationships/hyperlink" Target="https://podminky.urs.cz/item/CS_URS_2023_02/274313711" TargetMode="External"/><Relationship Id="rId42" Type="http://schemas.openxmlformats.org/officeDocument/2006/relationships/hyperlink" Target="https://podminky.urs.cz/item/CS_URS_2023_02/411354313" TargetMode="External"/><Relationship Id="rId63" Type="http://schemas.openxmlformats.org/officeDocument/2006/relationships/hyperlink" Target="https://podminky.urs.cz/item/CS_URS_2023_02/622142001" TargetMode="External"/><Relationship Id="rId84" Type="http://schemas.openxmlformats.org/officeDocument/2006/relationships/hyperlink" Target="https://podminky.urs.cz/item/CS_URS_2023_02/949101112" TargetMode="External"/><Relationship Id="rId138" Type="http://schemas.openxmlformats.org/officeDocument/2006/relationships/hyperlink" Target="https://podminky.urs.cz/item/CS_URS_2023_02/762341210" TargetMode="External"/><Relationship Id="rId159" Type="http://schemas.openxmlformats.org/officeDocument/2006/relationships/hyperlink" Target="https://podminky.urs.cz/item/CS_URS_2023_02/764222407" TargetMode="External"/><Relationship Id="rId170" Type="http://schemas.openxmlformats.org/officeDocument/2006/relationships/hyperlink" Target="https://podminky.urs.cz/item/CS_URS_2023_02/998764101" TargetMode="External"/><Relationship Id="rId191" Type="http://schemas.openxmlformats.org/officeDocument/2006/relationships/hyperlink" Target="https://podminky.urs.cz/item/CS_URS_2023_02/767651112" TargetMode="External"/><Relationship Id="rId205" Type="http://schemas.openxmlformats.org/officeDocument/2006/relationships/hyperlink" Target="https://podminky.urs.cz/item/CS_URS_2023_02/783827523" TargetMode="External"/><Relationship Id="rId107" Type="http://schemas.openxmlformats.org/officeDocument/2006/relationships/hyperlink" Target="https://podminky.urs.cz/item/CS_URS_2023_02/985323111" TargetMode="External"/><Relationship Id="rId11" Type="http://schemas.openxmlformats.org/officeDocument/2006/relationships/hyperlink" Target="https://podminky.urs.cz/item/CS_URS_2023_02/162251102" TargetMode="External"/><Relationship Id="rId32" Type="http://schemas.openxmlformats.org/officeDocument/2006/relationships/hyperlink" Target="https://podminky.urs.cz/item/CS_URS_2023_02/310236241" TargetMode="External"/><Relationship Id="rId37" Type="http://schemas.openxmlformats.org/officeDocument/2006/relationships/hyperlink" Target="https://podminky.urs.cz/item/CS_URS_2023_02/348272512" TargetMode="External"/><Relationship Id="rId53" Type="http://schemas.openxmlformats.org/officeDocument/2006/relationships/hyperlink" Target="https://podminky.urs.cz/item/CS_URS_2023_02/434351141" TargetMode="External"/><Relationship Id="rId58" Type="http://schemas.openxmlformats.org/officeDocument/2006/relationships/hyperlink" Target="https://podminky.urs.cz/item/CS_URS_2023_02/591241111" TargetMode="External"/><Relationship Id="rId74" Type="http://schemas.openxmlformats.org/officeDocument/2006/relationships/hyperlink" Target="https://podminky.urs.cz/item/CS_URS_2023_02/631362021" TargetMode="External"/><Relationship Id="rId79" Type="http://schemas.openxmlformats.org/officeDocument/2006/relationships/hyperlink" Target="https://podminky.urs.cz/item/CS_URS_2023_02/637311131" TargetMode="External"/><Relationship Id="rId102" Type="http://schemas.openxmlformats.org/officeDocument/2006/relationships/hyperlink" Target="https://podminky.urs.cz/item/CS_URS_2023_02/978015381" TargetMode="External"/><Relationship Id="rId123" Type="http://schemas.openxmlformats.org/officeDocument/2006/relationships/hyperlink" Target="https://podminky.urs.cz/item/CS_URS_2023_02/711141559" TargetMode="External"/><Relationship Id="rId128" Type="http://schemas.openxmlformats.org/officeDocument/2006/relationships/hyperlink" Target="https://podminky.urs.cz/item/CS_URS_2023_02/712431801" TargetMode="External"/><Relationship Id="rId144" Type="http://schemas.openxmlformats.org/officeDocument/2006/relationships/hyperlink" Target="https://podminky.urs.cz/item/CS_URS_2023_02/762429001" TargetMode="External"/><Relationship Id="rId149" Type="http://schemas.openxmlformats.org/officeDocument/2006/relationships/hyperlink" Target="https://podminky.urs.cz/item/CS_URS_2023_02/764001821" TargetMode="External"/><Relationship Id="rId5" Type="http://schemas.openxmlformats.org/officeDocument/2006/relationships/hyperlink" Target="https://podminky.urs.cz/item/CS_URS_2023_02/122251104" TargetMode="External"/><Relationship Id="rId90" Type="http://schemas.openxmlformats.org/officeDocument/2006/relationships/hyperlink" Target="https://podminky.urs.cz/item/CS_URS_2023_02/953965132" TargetMode="External"/><Relationship Id="rId95" Type="http://schemas.openxmlformats.org/officeDocument/2006/relationships/hyperlink" Target="https://podminky.urs.cz/item/CS_URS_2023_02/965042141" TargetMode="External"/><Relationship Id="rId160" Type="http://schemas.openxmlformats.org/officeDocument/2006/relationships/hyperlink" Target="https://podminky.urs.cz/item/CS_URS_2023_02/764222433" TargetMode="External"/><Relationship Id="rId165" Type="http://schemas.openxmlformats.org/officeDocument/2006/relationships/hyperlink" Target="https://podminky.urs.cz/item/CS_URS_2023_02/764246342" TargetMode="External"/><Relationship Id="rId181" Type="http://schemas.openxmlformats.org/officeDocument/2006/relationships/hyperlink" Target="https://podminky.urs.cz/item/CS_URS_2023_02/766660717" TargetMode="External"/><Relationship Id="rId186" Type="http://schemas.openxmlformats.org/officeDocument/2006/relationships/hyperlink" Target="https://podminky.urs.cz/item/CS_URS_2023_02/767161821" TargetMode="External"/><Relationship Id="rId211" Type="http://schemas.openxmlformats.org/officeDocument/2006/relationships/hyperlink" Target="https://podminky.urs.cz/item/CS_URS_2023_02/783932171" TargetMode="External"/><Relationship Id="rId22" Type="http://schemas.openxmlformats.org/officeDocument/2006/relationships/hyperlink" Target="https://podminky.urs.cz/item/CS_URS_2023_02/274313811" TargetMode="External"/><Relationship Id="rId27" Type="http://schemas.openxmlformats.org/officeDocument/2006/relationships/hyperlink" Target="https://podminky.urs.cz/item/CS_URS_2023_02/275351121" TargetMode="External"/><Relationship Id="rId43" Type="http://schemas.openxmlformats.org/officeDocument/2006/relationships/hyperlink" Target="https://podminky.urs.cz/item/CS_URS_2023_02/411354314" TargetMode="External"/><Relationship Id="rId48" Type="http://schemas.openxmlformats.org/officeDocument/2006/relationships/hyperlink" Target="https://podminky.urs.cz/item/CS_URS_2023_02/417321515" TargetMode="External"/><Relationship Id="rId64" Type="http://schemas.openxmlformats.org/officeDocument/2006/relationships/hyperlink" Target="https://podminky.urs.cz/item/CS_URS_2023_02/622151011" TargetMode="External"/><Relationship Id="rId69" Type="http://schemas.openxmlformats.org/officeDocument/2006/relationships/hyperlink" Target="https://podminky.urs.cz/item/CS_URS_2023_02/622325102" TargetMode="External"/><Relationship Id="rId113" Type="http://schemas.openxmlformats.org/officeDocument/2006/relationships/hyperlink" Target="https://podminky.urs.cz/item/CS_URS_2023_02/997013861" TargetMode="External"/><Relationship Id="rId118" Type="http://schemas.openxmlformats.org/officeDocument/2006/relationships/hyperlink" Target="https://podminky.urs.cz/item/CS_URS_2023_02/998012021" TargetMode="External"/><Relationship Id="rId134" Type="http://schemas.openxmlformats.org/officeDocument/2006/relationships/hyperlink" Target="https://podminky.urs.cz/item/CS_URS_2023_02/762083121" TargetMode="External"/><Relationship Id="rId139" Type="http://schemas.openxmlformats.org/officeDocument/2006/relationships/hyperlink" Target="https://podminky.urs.cz/item/CS_URS_2023_02/762341260" TargetMode="External"/><Relationship Id="rId80" Type="http://schemas.openxmlformats.org/officeDocument/2006/relationships/hyperlink" Target="https://podminky.urs.cz/item/CS_URS_2023_02/642945111" TargetMode="External"/><Relationship Id="rId85" Type="http://schemas.openxmlformats.org/officeDocument/2006/relationships/hyperlink" Target="https://podminky.urs.cz/item/CS_URS_2023_02/953943111" TargetMode="External"/><Relationship Id="rId150" Type="http://schemas.openxmlformats.org/officeDocument/2006/relationships/hyperlink" Target="https://podminky.urs.cz/item/CS_URS_2023_02/764002801" TargetMode="External"/><Relationship Id="rId155" Type="http://schemas.openxmlformats.org/officeDocument/2006/relationships/hyperlink" Target="https://podminky.urs.cz/item/CS_URS_2023_02/764004861" TargetMode="External"/><Relationship Id="rId171" Type="http://schemas.openxmlformats.org/officeDocument/2006/relationships/hyperlink" Target="https://podminky.urs.cz/item/CS_URS_2023_02/765111201" TargetMode="External"/><Relationship Id="rId176" Type="http://schemas.openxmlformats.org/officeDocument/2006/relationships/hyperlink" Target="https://podminky.urs.cz/item/CS_URS_2023_02/766311811" TargetMode="External"/><Relationship Id="rId192" Type="http://schemas.openxmlformats.org/officeDocument/2006/relationships/hyperlink" Target="https://podminky.urs.cz/item/CS_URS_2023_02/767661811" TargetMode="External"/><Relationship Id="rId197" Type="http://schemas.openxmlformats.org/officeDocument/2006/relationships/hyperlink" Target="https://podminky.urs.cz/item/CS_URS_2023_02/783201201" TargetMode="External"/><Relationship Id="rId206" Type="http://schemas.openxmlformats.org/officeDocument/2006/relationships/hyperlink" Target="https://podminky.urs.cz/item/CS_URS_2023_02/783913151" TargetMode="External"/><Relationship Id="rId201" Type="http://schemas.openxmlformats.org/officeDocument/2006/relationships/hyperlink" Target="https://podminky.urs.cz/item/CS_URS_2023_02/783306807" TargetMode="External"/><Relationship Id="rId12" Type="http://schemas.openxmlformats.org/officeDocument/2006/relationships/hyperlink" Target="https://podminky.urs.cz/item/CS_URS_2023_02/162651112" TargetMode="External"/><Relationship Id="rId17" Type="http://schemas.openxmlformats.org/officeDocument/2006/relationships/hyperlink" Target="https://podminky.urs.cz/item/CS_URS_2023_02/273321511" TargetMode="External"/><Relationship Id="rId33" Type="http://schemas.openxmlformats.org/officeDocument/2006/relationships/hyperlink" Target="https://podminky.urs.cz/item/CS_URS_2023_02/311113142" TargetMode="External"/><Relationship Id="rId38" Type="http://schemas.openxmlformats.org/officeDocument/2006/relationships/hyperlink" Target="https://podminky.urs.cz/item/CS_URS_2023_02/348272515" TargetMode="External"/><Relationship Id="rId59" Type="http://schemas.openxmlformats.org/officeDocument/2006/relationships/hyperlink" Target="https://podminky.urs.cz/item/CS_URS_2023_02/612131121" TargetMode="External"/><Relationship Id="rId103" Type="http://schemas.openxmlformats.org/officeDocument/2006/relationships/hyperlink" Target="https://podminky.urs.cz/item/CS_URS_2023_02/978015391" TargetMode="External"/><Relationship Id="rId108" Type="http://schemas.openxmlformats.org/officeDocument/2006/relationships/hyperlink" Target="https://podminky.urs.cz/item/CS_URS_2023_02/985331215" TargetMode="External"/><Relationship Id="rId124" Type="http://schemas.openxmlformats.org/officeDocument/2006/relationships/hyperlink" Target="https://podminky.urs.cz/item/CS_URS_2023_02/711142559" TargetMode="External"/><Relationship Id="rId129" Type="http://schemas.openxmlformats.org/officeDocument/2006/relationships/hyperlink" Target="https://podminky.urs.cz/item/CS_URS_2023_02/998712101" TargetMode="External"/><Relationship Id="rId54" Type="http://schemas.openxmlformats.org/officeDocument/2006/relationships/hyperlink" Target="https://podminky.urs.cz/item/CS_URS_2023_02/434351142" TargetMode="External"/><Relationship Id="rId70" Type="http://schemas.openxmlformats.org/officeDocument/2006/relationships/hyperlink" Target="https://podminky.urs.cz/item/CS_URS_2023_02/629135101" TargetMode="External"/><Relationship Id="rId75" Type="http://schemas.openxmlformats.org/officeDocument/2006/relationships/hyperlink" Target="https://podminky.urs.cz/item/CS_URS_2023_02/632450131" TargetMode="External"/><Relationship Id="rId91" Type="http://schemas.openxmlformats.org/officeDocument/2006/relationships/hyperlink" Target="https://podminky.urs.cz/item/CS_URS_2023_02/961044111" TargetMode="External"/><Relationship Id="rId96" Type="http://schemas.openxmlformats.org/officeDocument/2006/relationships/hyperlink" Target="https://podminky.urs.cz/item/CS_URS_2023_02/966049831" TargetMode="External"/><Relationship Id="rId140" Type="http://schemas.openxmlformats.org/officeDocument/2006/relationships/hyperlink" Target="https://podminky.urs.cz/item/CS_URS_2023_02/762341932" TargetMode="External"/><Relationship Id="rId145" Type="http://schemas.openxmlformats.org/officeDocument/2006/relationships/hyperlink" Target="https://podminky.urs.cz/item/CS_URS_2023_02/762521811" TargetMode="External"/><Relationship Id="rId161" Type="http://schemas.openxmlformats.org/officeDocument/2006/relationships/hyperlink" Target="https://podminky.urs.cz/item/CS_URS_2023_02/764222435" TargetMode="External"/><Relationship Id="rId166" Type="http://schemas.openxmlformats.org/officeDocument/2006/relationships/hyperlink" Target="https://podminky.urs.cz/item/CS_URS_2023_02/764321414" TargetMode="External"/><Relationship Id="rId182" Type="http://schemas.openxmlformats.org/officeDocument/2006/relationships/hyperlink" Target="https://podminky.urs.cz/item/CS_URS_2023_02/766660728" TargetMode="External"/><Relationship Id="rId187" Type="http://schemas.openxmlformats.org/officeDocument/2006/relationships/hyperlink" Target="https://podminky.urs.cz/item/CS_URS_2023_02/767161229" TargetMode="External"/><Relationship Id="rId1" Type="http://schemas.openxmlformats.org/officeDocument/2006/relationships/hyperlink" Target="https://podminky.urs.cz/item/CS_URS_2023_02/113106521" TargetMode="External"/><Relationship Id="rId6" Type="http://schemas.openxmlformats.org/officeDocument/2006/relationships/hyperlink" Target="https://podminky.urs.cz/item/CS_URS_2023_02/132112331" TargetMode="External"/><Relationship Id="rId212" Type="http://schemas.openxmlformats.org/officeDocument/2006/relationships/hyperlink" Target="https://podminky.urs.cz/item/CS_URS_2023_02/783937163" TargetMode="External"/><Relationship Id="rId23" Type="http://schemas.openxmlformats.org/officeDocument/2006/relationships/hyperlink" Target="https://podminky.urs.cz/item/CS_URS_2023_02/274351121" TargetMode="External"/><Relationship Id="rId28" Type="http://schemas.openxmlformats.org/officeDocument/2006/relationships/hyperlink" Target="https://podminky.urs.cz/item/CS_URS_2023_02/275351122" TargetMode="External"/><Relationship Id="rId49" Type="http://schemas.openxmlformats.org/officeDocument/2006/relationships/hyperlink" Target="https://podminky.urs.cz/item/CS_URS_2023_02/417351115" TargetMode="External"/><Relationship Id="rId114" Type="http://schemas.openxmlformats.org/officeDocument/2006/relationships/hyperlink" Target="https://podminky.urs.cz/item/CS_URS_2023_02/997013862" TargetMode="External"/><Relationship Id="rId119" Type="http://schemas.openxmlformats.org/officeDocument/2006/relationships/hyperlink" Target="https://podminky.urs.cz/item/CS_URS_2023_02/711111001" TargetMode="External"/><Relationship Id="rId44" Type="http://schemas.openxmlformats.org/officeDocument/2006/relationships/hyperlink" Target="https://podminky.urs.cz/item/CS_URS_2023_02/411359111" TargetMode="External"/><Relationship Id="rId60" Type="http://schemas.openxmlformats.org/officeDocument/2006/relationships/hyperlink" Target="https://podminky.urs.cz/item/CS_URS_2023_02/612142001" TargetMode="External"/><Relationship Id="rId65" Type="http://schemas.openxmlformats.org/officeDocument/2006/relationships/hyperlink" Target="https://podminky.urs.cz/item/CS_URS_2023_02/622521022" TargetMode="External"/><Relationship Id="rId81" Type="http://schemas.openxmlformats.org/officeDocument/2006/relationships/hyperlink" Target="https://podminky.urs.cz/item/CS_URS_2023_02/644941112" TargetMode="External"/><Relationship Id="rId86" Type="http://schemas.openxmlformats.org/officeDocument/2006/relationships/hyperlink" Target="https://podminky.urs.cz/item/CS_URS_2023_02/953943123" TargetMode="External"/><Relationship Id="rId130" Type="http://schemas.openxmlformats.org/officeDocument/2006/relationships/hyperlink" Target="https://podminky.urs.cz/item/CS_URS_2023_02/713131145" TargetMode="External"/><Relationship Id="rId135" Type="http://schemas.openxmlformats.org/officeDocument/2006/relationships/hyperlink" Target="https://podminky.urs.cz/item/CS_URS_2023_02/762331822" TargetMode="External"/><Relationship Id="rId151" Type="http://schemas.openxmlformats.org/officeDocument/2006/relationships/hyperlink" Target="https://podminky.urs.cz/item/CS_URS_2023_02/764002841" TargetMode="External"/><Relationship Id="rId156" Type="http://schemas.openxmlformats.org/officeDocument/2006/relationships/hyperlink" Target="https://podminky.urs.cz/item/CS_URS_2023_02/764121401" TargetMode="External"/><Relationship Id="rId177" Type="http://schemas.openxmlformats.org/officeDocument/2006/relationships/hyperlink" Target="https://podminky.urs.cz/item/CS_URS_2023_02/766441823" TargetMode="External"/><Relationship Id="rId198" Type="http://schemas.openxmlformats.org/officeDocument/2006/relationships/hyperlink" Target="https://podminky.urs.cz/item/CS_URS_2023_02/783218111" TargetMode="External"/><Relationship Id="rId172" Type="http://schemas.openxmlformats.org/officeDocument/2006/relationships/hyperlink" Target="https://podminky.urs.cz/item/CS_URS_2023_02/765115421" TargetMode="External"/><Relationship Id="rId193" Type="http://schemas.openxmlformats.org/officeDocument/2006/relationships/hyperlink" Target="https://podminky.urs.cz/item/CS_URS_2023_02/767662210" TargetMode="External"/><Relationship Id="rId202" Type="http://schemas.openxmlformats.org/officeDocument/2006/relationships/hyperlink" Target="https://podminky.urs.cz/item/CS_URS_2023_02/783314101" TargetMode="External"/><Relationship Id="rId207" Type="http://schemas.openxmlformats.org/officeDocument/2006/relationships/hyperlink" Target="https://podminky.urs.cz/item/CS_URS_2023_02/783932171" TargetMode="External"/><Relationship Id="rId13" Type="http://schemas.openxmlformats.org/officeDocument/2006/relationships/hyperlink" Target="https://podminky.urs.cz/item/CS_URS_2023_02/171201231" TargetMode="External"/><Relationship Id="rId18" Type="http://schemas.openxmlformats.org/officeDocument/2006/relationships/hyperlink" Target="https://podminky.urs.cz/item/CS_URS_2023_02/273351121" TargetMode="External"/><Relationship Id="rId39" Type="http://schemas.openxmlformats.org/officeDocument/2006/relationships/hyperlink" Target="https://podminky.urs.cz/item/CS_URS_2023_02/411324444" TargetMode="External"/><Relationship Id="rId109" Type="http://schemas.openxmlformats.org/officeDocument/2006/relationships/hyperlink" Target="https://podminky.urs.cz/item/CS_URS_2023_02/997013151" TargetMode="External"/><Relationship Id="rId34" Type="http://schemas.openxmlformats.org/officeDocument/2006/relationships/hyperlink" Target="https://podminky.urs.cz/item/CS_URS_2023_02/311113144" TargetMode="External"/><Relationship Id="rId50" Type="http://schemas.openxmlformats.org/officeDocument/2006/relationships/hyperlink" Target="https://podminky.urs.cz/item/CS_URS_2023_02/417351116" TargetMode="External"/><Relationship Id="rId55" Type="http://schemas.openxmlformats.org/officeDocument/2006/relationships/hyperlink" Target="https://podminky.urs.cz/item/CS_URS_2023_02/564861011" TargetMode="External"/><Relationship Id="rId76" Type="http://schemas.openxmlformats.org/officeDocument/2006/relationships/hyperlink" Target="https://podminky.urs.cz/item/CS_URS_2023_02/632450133" TargetMode="External"/><Relationship Id="rId97" Type="http://schemas.openxmlformats.org/officeDocument/2006/relationships/hyperlink" Target="https://podminky.urs.cz/item/CS_URS_2023_02/968062746" TargetMode="External"/><Relationship Id="rId104" Type="http://schemas.openxmlformats.org/officeDocument/2006/relationships/hyperlink" Target="https://podminky.urs.cz/item/CS_URS_2023_02/981011111" TargetMode="External"/><Relationship Id="rId120" Type="http://schemas.openxmlformats.org/officeDocument/2006/relationships/hyperlink" Target="https://podminky.urs.cz/item/CS_URS_2023_02/711112001" TargetMode="External"/><Relationship Id="rId125" Type="http://schemas.openxmlformats.org/officeDocument/2006/relationships/hyperlink" Target="https://podminky.urs.cz/item/CS_URS_2023_02/711113127" TargetMode="External"/><Relationship Id="rId141" Type="http://schemas.openxmlformats.org/officeDocument/2006/relationships/hyperlink" Target="https://podminky.urs.cz/item/CS_URS_2023_02/762343912" TargetMode="External"/><Relationship Id="rId146" Type="http://schemas.openxmlformats.org/officeDocument/2006/relationships/hyperlink" Target="https://podminky.urs.cz/item/CS_URS_2023_02/998762101" TargetMode="External"/><Relationship Id="rId167" Type="http://schemas.openxmlformats.org/officeDocument/2006/relationships/hyperlink" Target="https://podminky.urs.cz/item/CS_URS_2023_02/764521404" TargetMode="External"/><Relationship Id="rId188" Type="http://schemas.openxmlformats.org/officeDocument/2006/relationships/hyperlink" Target="https://podminky.urs.cz/item/CS_URS_2023_02/767220520" TargetMode="External"/><Relationship Id="rId7" Type="http://schemas.openxmlformats.org/officeDocument/2006/relationships/hyperlink" Target="https://podminky.urs.cz/item/CS_URS_2023_02/132212331" TargetMode="External"/><Relationship Id="rId71" Type="http://schemas.openxmlformats.org/officeDocument/2006/relationships/hyperlink" Target="https://podminky.urs.cz/item/CS_URS_2023_02/629995101" TargetMode="External"/><Relationship Id="rId92" Type="http://schemas.openxmlformats.org/officeDocument/2006/relationships/hyperlink" Target="https://podminky.urs.cz/item/CS_URS_2023_02/962032231" TargetMode="External"/><Relationship Id="rId162" Type="http://schemas.openxmlformats.org/officeDocument/2006/relationships/hyperlink" Target="https://podminky.urs.cz/item/CS_URS_2023_02/764223455" TargetMode="External"/><Relationship Id="rId183" Type="http://schemas.openxmlformats.org/officeDocument/2006/relationships/hyperlink" Target="https://podminky.urs.cz/item/CS_URS_2023_02/766660729" TargetMode="External"/><Relationship Id="rId213" Type="http://schemas.openxmlformats.org/officeDocument/2006/relationships/hyperlink" Target="https://podminky.urs.cz/item/CS_URS_2023_02/784181121" TargetMode="External"/><Relationship Id="rId2" Type="http://schemas.openxmlformats.org/officeDocument/2006/relationships/hyperlink" Target="https://podminky.urs.cz/item/CS_URS_2023_02/113151111" TargetMode="External"/><Relationship Id="rId29" Type="http://schemas.openxmlformats.org/officeDocument/2006/relationships/hyperlink" Target="https://podminky.urs.cz/item/CS_URS_2023_02/279113154" TargetMode="External"/><Relationship Id="rId24" Type="http://schemas.openxmlformats.org/officeDocument/2006/relationships/hyperlink" Target="https://podminky.urs.cz/item/CS_URS_2023_02/274351122" TargetMode="External"/><Relationship Id="rId40" Type="http://schemas.openxmlformats.org/officeDocument/2006/relationships/hyperlink" Target="https://podminky.urs.cz/item/CS_URS_2023_02/411351011" TargetMode="External"/><Relationship Id="rId45" Type="http://schemas.openxmlformats.org/officeDocument/2006/relationships/hyperlink" Target="https://podminky.urs.cz/item/CS_URS_2023_02/411361821" TargetMode="External"/><Relationship Id="rId66" Type="http://schemas.openxmlformats.org/officeDocument/2006/relationships/hyperlink" Target="https://podminky.urs.cz/item/CS_URS_2023_02/622151021" TargetMode="External"/><Relationship Id="rId87" Type="http://schemas.openxmlformats.org/officeDocument/2006/relationships/hyperlink" Target="https://podminky.urs.cz/item/CS_URS_2023_02/953961113" TargetMode="External"/><Relationship Id="rId110" Type="http://schemas.openxmlformats.org/officeDocument/2006/relationships/hyperlink" Target="https://podminky.urs.cz/item/CS_URS_2023_02/997013501" TargetMode="External"/><Relationship Id="rId115" Type="http://schemas.openxmlformats.org/officeDocument/2006/relationships/hyperlink" Target="https://podminky.urs.cz/item/CS_URS_2023_02/997013863" TargetMode="External"/><Relationship Id="rId131" Type="http://schemas.openxmlformats.org/officeDocument/2006/relationships/hyperlink" Target="https://podminky.urs.cz/item/CS_URS_2023_02/998713101" TargetMode="External"/><Relationship Id="rId136" Type="http://schemas.openxmlformats.org/officeDocument/2006/relationships/hyperlink" Target="https://podminky.urs.cz/item/CS_URS_2023_02/762332142" TargetMode="External"/><Relationship Id="rId157" Type="http://schemas.openxmlformats.org/officeDocument/2006/relationships/hyperlink" Target="https://podminky.urs.cz/item/CS_URS_2023_02/764121491" TargetMode="External"/><Relationship Id="rId178" Type="http://schemas.openxmlformats.org/officeDocument/2006/relationships/hyperlink" Target="https://podminky.urs.cz/item/CS_URS_2023_02/766622131" TargetMode="External"/><Relationship Id="rId61" Type="http://schemas.openxmlformats.org/officeDocument/2006/relationships/hyperlink" Target="https://podminky.urs.cz/item/CS_URS_2023_02/622125101" TargetMode="External"/><Relationship Id="rId82" Type="http://schemas.openxmlformats.org/officeDocument/2006/relationships/hyperlink" Target="https://podminky.urs.cz/item/CS_URS_2023_02/916231213" TargetMode="External"/><Relationship Id="rId152" Type="http://schemas.openxmlformats.org/officeDocument/2006/relationships/hyperlink" Target="https://podminky.urs.cz/item/CS_URS_2023_02/764002851" TargetMode="External"/><Relationship Id="rId173" Type="http://schemas.openxmlformats.org/officeDocument/2006/relationships/hyperlink" Target="https://podminky.urs.cz/item/CS_URS_2023_02/765191001" TargetMode="External"/><Relationship Id="rId194" Type="http://schemas.openxmlformats.org/officeDocument/2006/relationships/hyperlink" Target="https://podminky.urs.cz/item/CS_URS_2023_02/767691833" TargetMode="External"/><Relationship Id="rId199" Type="http://schemas.openxmlformats.org/officeDocument/2006/relationships/hyperlink" Target="https://podminky.urs.cz/item/CS_URS_2023_02/783223111" TargetMode="External"/><Relationship Id="rId203" Type="http://schemas.openxmlformats.org/officeDocument/2006/relationships/hyperlink" Target="https://podminky.urs.cz/item/CS_URS_2023_02/783317101" TargetMode="External"/><Relationship Id="rId208" Type="http://schemas.openxmlformats.org/officeDocument/2006/relationships/hyperlink" Target="https://podminky.urs.cz/item/CS_URS_2023_02/783917161" TargetMode="External"/><Relationship Id="rId19" Type="http://schemas.openxmlformats.org/officeDocument/2006/relationships/hyperlink" Target="https://podminky.urs.cz/item/CS_URS_2023_02/273351122" TargetMode="External"/><Relationship Id="rId14" Type="http://schemas.openxmlformats.org/officeDocument/2006/relationships/hyperlink" Target="https://podminky.urs.cz/item/CS_URS_2023_02/171251201" TargetMode="External"/><Relationship Id="rId30" Type="http://schemas.openxmlformats.org/officeDocument/2006/relationships/hyperlink" Target="https://podminky.urs.cz/item/CS_URS_2023_02/279321347" TargetMode="External"/><Relationship Id="rId35" Type="http://schemas.openxmlformats.org/officeDocument/2006/relationships/hyperlink" Target="https://podminky.urs.cz/item/CS_URS_2023_02/311361821" TargetMode="External"/><Relationship Id="rId56" Type="http://schemas.openxmlformats.org/officeDocument/2006/relationships/hyperlink" Target="https://podminky.urs.cz/item/CS_URS_2023_02/565221111" TargetMode="External"/><Relationship Id="rId77" Type="http://schemas.openxmlformats.org/officeDocument/2006/relationships/hyperlink" Target="https://podminky.urs.cz/item/CS_URS_2023_02/634662111" TargetMode="External"/><Relationship Id="rId100" Type="http://schemas.openxmlformats.org/officeDocument/2006/relationships/hyperlink" Target="https://podminky.urs.cz/item/CS_URS_2023_02/977151123" TargetMode="External"/><Relationship Id="rId105" Type="http://schemas.openxmlformats.org/officeDocument/2006/relationships/hyperlink" Target="https://podminky.urs.cz/item/CS_URS_2023_02/981011311" TargetMode="External"/><Relationship Id="rId126" Type="http://schemas.openxmlformats.org/officeDocument/2006/relationships/hyperlink" Target="https://podminky.urs.cz/item/CS_URS_2023_02/998711101" TargetMode="External"/><Relationship Id="rId147" Type="http://schemas.openxmlformats.org/officeDocument/2006/relationships/hyperlink" Target="https://podminky.urs.cz/item/CS_URS_2023_02/763732113" TargetMode="External"/><Relationship Id="rId168" Type="http://schemas.openxmlformats.org/officeDocument/2006/relationships/hyperlink" Target="https://podminky.urs.cz/item/CS_URS_2023_02/764521444" TargetMode="External"/><Relationship Id="rId8" Type="http://schemas.openxmlformats.org/officeDocument/2006/relationships/hyperlink" Target="https://podminky.urs.cz/item/CS_URS_2023_02/132251101" TargetMode="External"/><Relationship Id="rId51" Type="http://schemas.openxmlformats.org/officeDocument/2006/relationships/hyperlink" Target="https://podminky.urs.cz/item/CS_URS_2023_02/417361821" TargetMode="External"/><Relationship Id="rId72" Type="http://schemas.openxmlformats.org/officeDocument/2006/relationships/hyperlink" Target="https://podminky.urs.cz/item/CS_URS_2023_02/631311124" TargetMode="External"/><Relationship Id="rId93" Type="http://schemas.openxmlformats.org/officeDocument/2006/relationships/hyperlink" Target="https://podminky.urs.cz/item/CS_URS_2023_02/963051113" TargetMode="External"/><Relationship Id="rId98" Type="http://schemas.openxmlformats.org/officeDocument/2006/relationships/hyperlink" Target="https://podminky.urs.cz/item/CS_URS_2023_02/968072456" TargetMode="External"/><Relationship Id="rId121" Type="http://schemas.openxmlformats.org/officeDocument/2006/relationships/hyperlink" Target="https://podminky.urs.cz/item/CS_URS_2023_02/711111011" TargetMode="External"/><Relationship Id="rId142" Type="http://schemas.openxmlformats.org/officeDocument/2006/relationships/hyperlink" Target="https://podminky.urs.cz/item/CS_URS_2023_02/762395000" TargetMode="External"/><Relationship Id="rId163" Type="http://schemas.openxmlformats.org/officeDocument/2006/relationships/hyperlink" Target="https://podminky.urs.cz/item/CS_URS_2023_02/764223456" TargetMode="External"/><Relationship Id="rId184" Type="http://schemas.openxmlformats.org/officeDocument/2006/relationships/hyperlink" Target="https://podminky.urs.cz/item/CS_URS_2023_02/766694116" TargetMode="External"/><Relationship Id="rId189" Type="http://schemas.openxmlformats.org/officeDocument/2006/relationships/hyperlink" Target="https://podminky.urs.cz/item/CS_URS_2023_02/767590120" TargetMode="External"/><Relationship Id="rId3" Type="http://schemas.openxmlformats.org/officeDocument/2006/relationships/hyperlink" Target="https://podminky.urs.cz/item/CS_URS_2023_02/113202111" TargetMode="External"/><Relationship Id="rId214" Type="http://schemas.openxmlformats.org/officeDocument/2006/relationships/hyperlink" Target="https://podminky.urs.cz/item/CS_URS_2023_02/784211101" TargetMode="External"/><Relationship Id="rId25" Type="http://schemas.openxmlformats.org/officeDocument/2006/relationships/hyperlink" Target="https://podminky.urs.cz/item/CS_URS_2023_02/274362021" TargetMode="External"/><Relationship Id="rId46" Type="http://schemas.openxmlformats.org/officeDocument/2006/relationships/hyperlink" Target="https://podminky.urs.cz/item/CS_URS_2023_02/411362021" TargetMode="External"/><Relationship Id="rId67" Type="http://schemas.openxmlformats.org/officeDocument/2006/relationships/hyperlink" Target="https://podminky.urs.cz/item/CS_URS_2023_02/622511112" TargetMode="External"/><Relationship Id="rId116" Type="http://schemas.openxmlformats.org/officeDocument/2006/relationships/hyperlink" Target="https://podminky.urs.cz/item/CS_URS_2023_02/997013875" TargetMode="External"/><Relationship Id="rId137" Type="http://schemas.openxmlformats.org/officeDocument/2006/relationships/hyperlink" Target="https://podminky.urs.cz/item/CS_URS_2023_02/762341811" TargetMode="External"/><Relationship Id="rId158" Type="http://schemas.openxmlformats.org/officeDocument/2006/relationships/hyperlink" Target="https://podminky.urs.cz/item/CS_URS_2023_02/764222404" TargetMode="External"/><Relationship Id="rId20" Type="http://schemas.openxmlformats.org/officeDocument/2006/relationships/hyperlink" Target="https://podminky.urs.cz/item/CS_URS_2023_02/273362021" TargetMode="External"/><Relationship Id="rId41" Type="http://schemas.openxmlformats.org/officeDocument/2006/relationships/hyperlink" Target="https://podminky.urs.cz/item/CS_URS_2023_02/411351012" TargetMode="External"/><Relationship Id="rId62" Type="http://schemas.openxmlformats.org/officeDocument/2006/relationships/hyperlink" Target="https://podminky.urs.cz/item/CS_URS_2023_02/622131121" TargetMode="External"/><Relationship Id="rId83" Type="http://schemas.openxmlformats.org/officeDocument/2006/relationships/hyperlink" Target="https://podminky.urs.cz/item/CS_URS_2023_02/949101111" TargetMode="External"/><Relationship Id="rId88" Type="http://schemas.openxmlformats.org/officeDocument/2006/relationships/hyperlink" Target="https://podminky.urs.cz/item/CS_URS_2023_02/953965121" TargetMode="External"/><Relationship Id="rId111" Type="http://schemas.openxmlformats.org/officeDocument/2006/relationships/hyperlink" Target="https://podminky.urs.cz/item/CS_URS_2023_02/997013509" TargetMode="External"/><Relationship Id="rId132" Type="http://schemas.openxmlformats.org/officeDocument/2006/relationships/hyperlink" Target="https://podminky.urs.cz/item/CS_URS_2023_02/741371844" TargetMode="External"/><Relationship Id="rId153" Type="http://schemas.openxmlformats.org/officeDocument/2006/relationships/hyperlink" Target="https://podminky.urs.cz/item/CS_URS_2023_02/764002871" TargetMode="External"/><Relationship Id="rId174" Type="http://schemas.openxmlformats.org/officeDocument/2006/relationships/hyperlink" Target="https://podminky.urs.cz/item/CS_URS_2023_02/998765101" TargetMode="External"/><Relationship Id="rId179" Type="http://schemas.openxmlformats.org/officeDocument/2006/relationships/hyperlink" Target="https://podminky.urs.cz/item/CS_URS_2023_02/766660021" TargetMode="External"/><Relationship Id="rId195" Type="http://schemas.openxmlformats.org/officeDocument/2006/relationships/hyperlink" Target="https://podminky.urs.cz/item/CS_URS_2023_02/767810811" TargetMode="External"/><Relationship Id="rId209" Type="http://schemas.openxmlformats.org/officeDocument/2006/relationships/hyperlink" Target="https://podminky.urs.cz/item/CS_URS_2023_02/783997151" TargetMode="External"/><Relationship Id="rId190" Type="http://schemas.openxmlformats.org/officeDocument/2006/relationships/hyperlink" Target="https://podminky.urs.cz/item/CS_URS_2023_02/767210151" TargetMode="External"/><Relationship Id="rId204" Type="http://schemas.openxmlformats.org/officeDocument/2006/relationships/hyperlink" Target="https://podminky.urs.cz/item/CS_URS_2023_02/783833153" TargetMode="External"/><Relationship Id="rId15" Type="http://schemas.openxmlformats.org/officeDocument/2006/relationships/hyperlink" Target="https://podminky.urs.cz/item/CS_URS_2023_02/174111101" TargetMode="External"/><Relationship Id="rId36" Type="http://schemas.openxmlformats.org/officeDocument/2006/relationships/hyperlink" Target="https://podminky.urs.cz/item/CS_URS_2023_02/319201321" TargetMode="External"/><Relationship Id="rId57" Type="http://schemas.openxmlformats.org/officeDocument/2006/relationships/hyperlink" Target="https://podminky.urs.cz/item/CS_URS_2023_02/591211111" TargetMode="External"/><Relationship Id="rId106" Type="http://schemas.openxmlformats.org/officeDocument/2006/relationships/hyperlink" Target="https://podminky.urs.cz/item/CS_URS_2023_02/985311211" TargetMode="External"/><Relationship Id="rId127" Type="http://schemas.openxmlformats.org/officeDocument/2006/relationships/hyperlink" Target="https://podminky.urs.cz/item/CS_URS_2023_02/712340832" TargetMode="External"/><Relationship Id="rId10" Type="http://schemas.openxmlformats.org/officeDocument/2006/relationships/hyperlink" Target="https://podminky.urs.cz/item/CS_URS_2023_02/133212811" TargetMode="External"/><Relationship Id="rId31" Type="http://schemas.openxmlformats.org/officeDocument/2006/relationships/hyperlink" Target="https://podminky.urs.cz/item/CS_URS_2023_02/279361821" TargetMode="External"/><Relationship Id="rId52" Type="http://schemas.openxmlformats.org/officeDocument/2006/relationships/hyperlink" Target="https://podminky.urs.cz/item/CS_URS_2023_02/430321515" TargetMode="External"/><Relationship Id="rId73" Type="http://schemas.openxmlformats.org/officeDocument/2006/relationships/hyperlink" Target="https://podminky.urs.cz/item/CS_URS_2023_02/631319173" TargetMode="External"/><Relationship Id="rId78" Type="http://schemas.openxmlformats.org/officeDocument/2006/relationships/hyperlink" Target="https://podminky.urs.cz/item/CS_URS_2023_02/637211121" TargetMode="External"/><Relationship Id="rId94" Type="http://schemas.openxmlformats.org/officeDocument/2006/relationships/hyperlink" Target="https://podminky.urs.cz/item/CS_URS_2023_02/963053937" TargetMode="External"/><Relationship Id="rId99" Type="http://schemas.openxmlformats.org/officeDocument/2006/relationships/hyperlink" Target="https://podminky.urs.cz/item/CS_URS_2023_02/973031324" TargetMode="External"/><Relationship Id="rId101" Type="http://schemas.openxmlformats.org/officeDocument/2006/relationships/hyperlink" Target="https://podminky.urs.cz/item/CS_URS_2023_02/978015341" TargetMode="External"/><Relationship Id="rId122" Type="http://schemas.openxmlformats.org/officeDocument/2006/relationships/hyperlink" Target="https://podminky.urs.cz/item/CS_URS_2023_02/711112011" TargetMode="External"/><Relationship Id="rId143" Type="http://schemas.openxmlformats.org/officeDocument/2006/relationships/hyperlink" Target="https://podminky.urs.cz/item/CS_URS_2023_02/762421235" TargetMode="External"/><Relationship Id="rId148" Type="http://schemas.openxmlformats.org/officeDocument/2006/relationships/hyperlink" Target="https://podminky.urs.cz/item/CS_URS_2023_02/998763100" TargetMode="External"/><Relationship Id="rId164" Type="http://schemas.openxmlformats.org/officeDocument/2006/relationships/hyperlink" Target="https://podminky.urs.cz/item/CS_URS_2023_02/764224403" TargetMode="External"/><Relationship Id="rId169" Type="http://schemas.openxmlformats.org/officeDocument/2006/relationships/hyperlink" Target="https://podminky.urs.cz/item/CS_URS_2023_02/764528422" TargetMode="External"/><Relationship Id="rId185" Type="http://schemas.openxmlformats.org/officeDocument/2006/relationships/hyperlink" Target="https://podminky.urs.cz/item/CS_URS_2023_02/998766101" TargetMode="External"/><Relationship Id="rId4" Type="http://schemas.openxmlformats.org/officeDocument/2006/relationships/hyperlink" Target="https://podminky.urs.cz/item/CS_URS_2023_02/122151101" TargetMode="External"/><Relationship Id="rId9" Type="http://schemas.openxmlformats.org/officeDocument/2006/relationships/hyperlink" Target="https://podminky.urs.cz/item/CS_URS_2023_02/132251253" TargetMode="External"/><Relationship Id="rId180" Type="http://schemas.openxmlformats.org/officeDocument/2006/relationships/hyperlink" Target="https://podminky.urs.cz/item/CS_URS_2023_02/766660461" TargetMode="External"/><Relationship Id="rId210" Type="http://schemas.openxmlformats.org/officeDocument/2006/relationships/hyperlink" Target="https://podminky.urs.cz/item/CS_URS_2023_02/783923161" TargetMode="External"/><Relationship Id="rId215" Type="http://schemas.openxmlformats.org/officeDocument/2006/relationships/drawing" Target="../drawings/drawing2.xml"/><Relationship Id="rId26" Type="http://schemas.openxmlformats.org/officeDocument/2006/relationships/hyperlink" Target="https://podminky.urs.cz/item/CS_URS_2023_02/275313811" TargetMode="External"/><Relationship Id="rId47" Type="http://schemas.openxmlformats.org/officeDocument/2006/relationships/hyperlink" Target="https://podminky.urs.cz/item/CS_URS_2023_02/413941123" TargetMode="External"/><Relationship Id="rId68" Type="http://schemas.openxmlformats.org/officeDocument/2006/relationships/hyperlink" Target="https://podminky.urs.cz/item/CS_URS_2023_02/622325108" TargetMode="External"/><Relationship Id="rId89" Type="http://schemas.openxmlformats.org/officeDocument/2006/relationships/hyperlink" Target="https://podminky.urs.cz/item/CS_URS_2023_02/953961114" TargetMode="External"/><Relationship Id="rId112" Type="http://schemas.openxmlformats.org/officeDocument/2006/relationships/hyperlink" Target="https://podminky.urs.cz/item/CS_URS_2023_02/997013811" TargetMode="External"/><Relationship Id="rId133" Type="http://schemas.openxmlformats.org/officeDocument/2006/relationships/hyperlink" Target="https://podminky.urs.cz/item/CS_URS_2023_02/998741101" TargetMode="External"/><Relationship Id="rId154" Type="http://schemas.openxmlformats.org/officeDocument/2006/relationships/hyperlink" Target="https://podminky.urs.cz/item/CS_URS_2023_02/764004801" TargetMode="External"/><Relationship Id="rId175" Type="http://schemas.openxmlformats.org/officeDocument/2006/relationships/hyperlink" Target="https://podminky.urs.cz/item/CS_URS_2023_02/766221811" TargetMode="External"/><Relationship Id="rId196" Type="http://schemas.openxmlformats.org/officeDocument/2006/relationships/hyperlink" Target="https://podminky.urs.cz/item/CS_URS_2023_02/998767101" TargetMode="External"/><Relationship Id="rId200" Type="http://schemas.openxmlformats.org/officeDocument/2006/relationships/hyperlink" Target="https://podminky.urs.cz/item/CS_URS_2023_02/783223121" TargetMode="External"/><Relationship Id="rId16" Type="http://schemas.openxmlformats.org/officeDocument/2006/relationships/hyperlink" Target="https://podminky.urs.cz/item/CS_URS_2023_02/271532212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s://podminky.urs.cz/item/CS_URS_2023_02/998721101" TargetMode="External"/><Relationship Id="rId1" Type="http://schemas.openxmlformats.org/officeDocument/2006/relationships/hyperlink" Target="https://podminky.urs.cz/item/CS_URS_2023_02/721242106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41110512" TargetMode="External"/><Relationship Id="rId13" Type="http://schemas.openxmlformats.org/officeDocument/2006/relationships/hyperlink" Target="https://podminky.urs.cz/item/CS_URS_2023_02/741310003" TargetMode="External"/><Relationship Id="rId18" Type="http://schemas.openxmlformats.org/officeDocument/2006/relationships/hyperlink" Target="https://podminky.urs.cz/item/CS_URS_2023_02/741320135" TargetMode="External"/><Relationship Id="rId26" Type="http://schemas.openxmlformats.org/officeDocument/2006/relationships/hyperlink" Target="https://podminky.urs.cz/item/CS_URS_2023_02/741420001" TargetMode="External"/><Relationship Id="rId3" Type="http://schemas.openxmlformats.org/officeDocument/2006/relationships/hyperlink" Target="https://podminky.urs.cz/item/CS_URS_2023_02/132211401" TargetMode="External"/><Relationship Id="rId21" Type="http://schemas.openxmlformats.org/officeDocument/2006/relationships/hyperlink" Target="https://podminky.urs.cz/item/CS_URS_2023_02/741321003" TargetMode="External"/><Relationship Id="rId34" Type="http://schemas.openxmlformats.org/officeDocument/2006/relationships/hyperlink" Target="https://podminky.urs.cz/item/CS_URS_2023_02/210100001" TargetMode="External"/><Relationship Id="rId7" Type="http://schemas.openxmlformats.org/officeDocument/2006/relationships/hyperlink" Target="https://podminky.urs.cz/item/CS_URS_2023_02/741110511" TargetMode="External"/><Relationship Id="rId12" Type="http://schemas.openxmlformats.org/officeDocument/2006/relationships/hyperlink" Target="https://podminky.urs.cz/item/CS_URS_2023_02/741210001" TargetMode="External"/><Relationship Id="rId17" Type="http://schemas.openxmlformats.org/officeDocument/2006/relationships/hyperlink" Target="https://podminky.urs.cz/item/CS_URS_2023_02/741320042" TargetMode="External"/><Relationship Id="rId25" Type="http://schemas.openxmlformats.org/officeDocument/2006/relationships/hyperlink" Target="https://podminky.urs.cz/item/CS_URS_2023_02/741410003" TargetMode="External"/><Relationship Id="rId33" Type="http://schemas.openxmlformats.org/officeDocument/2006/relationships/hyperlink" Target="https://podminky.urs.cz/item/CS_URS_2023_02/998741101" TargetMode="External"/><Relationship Id="rId38" Type="http://schemas.openxmlformats.org/officeDocument/2006/relationships/drawing" Target="../drawings/drawing4.xml"/><Relationship Id="rId2" Type="http://schemas.openxmlformats.org/officeDocument/2006/relationships/hyperlink" Target="https://podminky.urs.cz/item/CS_URS_2023_02/174152101" TargetMode="External"/><Relationship Id="rId16" Type="http://schemas.openxmlformats.org/officeDocument/2006/relationships/hyperlink" Target="https://podminky.urs.cz/item/CS_URS_2023_02/741313075" TargetMode="External"/><Relationship Id="rId20" Type="http://schemas.openxmlformats.org/officeDocument/2006/relationships/hyperlink" Target="https://podminky.urs.cz/item/CS_URS_2023_02/741320165" TargetMode="External"/><Relationship Id="rId29" Type="http://schemas.openxmlformats.org/officeDocument/2006/relationships/hyperlink" Target="https://podminky.urs.cz/item/CS_URS_2023_02/741420022" TargetMode="External"/><Relationship Id="rId1" Type="http://schemas.openxmlformats.org/officeDocument/2006/relationships/hyperlink" Target="https://podminky.urs.cz/item/CS_URS_2023_02/123252101" TargetMode="External"/><Relationship Id="rId6" Type="http://schemas.openxmlformats.org/officeDocument/2006/relationships/hyperlink" Target="https://podminky.urs.cz/item/CS_URS_2023_02/741110001" TargetMode="External"/><Relationship Id="rId11" Type="http://schemas.openxmlformats.org/officeDocument/2006/relationships/hyperlink" Target="https://podminky.urs.cz/item/CS_URS_2023_02/741122223" TargetMode="External"/><Relationship Id="rId24" Type="http://schemas.openxmlformats.org/officeDocument/2006/relationships/hyperlink" Target="https://podminky.urs.cz/item/CS_URS_2023_02/741410001" TargetMode="External"/><Relationship Id="rId32" Type="http://schemas.openxmlformats.org/officeDocument/2006/relationships/hyperlink" Target="https://podminky.urs.cz/item/CS_URS_2023_02/741420083" TargetMode="External"/><Relationship Id="rId37" Type="http://schemas.openxmlformats.org/officeDocument/2006/relationships/hyperlink" Target="https://podminky.urs.cz/item/CS_URS_2023_02/210280215" TargetMode="External"/><Relationship Id="rId5" Type="http://schemas.openxmlformats.org/officeDocument/2006/relationships/hyperlink" Target="https://podminky.urs.cz/item/CS_URS_2023_02/998011001" TargetMode="External"/><Relationship Id="rId15" Type="http://schemas.openxmlformats.org/officeDocument/2006/relationships/hyperlink" Target="https://podminky.urs.cz/item/CS_URS_2023_02/741313072" TargetMode="External"/><Relationship Id="rId23" Type="http://schemas.openxmlformats.org/officeDocument/2006/relationships/hyperlink" Target="https://podminky.urs.cz/item/CS_URS_2023_02/741370171" TargetMode="External"/><Relationship Id="rId28" Type="http://schemas.openxmlformats.org/officeDocument/2006/relationships/hyperlink" Target="https://podminky.urs.cz/item/CS_URS_2023_02/741420021" TargetMode="External"/><Relationship Id="rId36" Type="http://schemas.openxmlformats.org/officeDocument/2006/relationships/hyperlink" Target="https://podminky.urs.cz/item/CS_URS_2023_02/210280211" TargetMode="External"/><Relationship Id="rId10" Type="http://schemas.openxmlformats.org/officeDocument/2006/relationships/hyperlink" Target="https://podminky.urs.cz/item/CS_URS_2023_02/741122134" TargetMode="External"/><Relationship Id="rId19" Type="http://schemas.openxmlformats.org/officeDocument/2006/relationships/hyperlink" Target="https://podminky.urs.cz/item/CS_URS_2023_02/741320165" TargetMode="External"/><Relationship Id="rId31" Type="http://schemas.openxmlformats.org/officeDocument/2006/relationships/hyperlink" Target="https://podminky.urs.cz/item/CS_URS_2023_02/741420051" TargetMode="External"/><Relationship Id="rId4" Type="http://schemas.openxmlformats.org/officeDocument/2006/relationships/hyperlink" Target="https://podminky.urs.cz/item/CS_URS_2023_02/174111109" TargetMode="External"/><Relationship Id="rId9" Type="http://schemas.openxmlformats.org/officeDocument/2006/relationships/hyperlink" Target="https://podminky.urs.cz/item/CS_URS_2023_02/741122121" TargetMode="External"/><Relationship Id="rId14" Type="http://schemas.openxmlformats.org/officeDocument/2006/relationships/hyperlink" Target="https://podminky.urs.cz/item/CS_URS_2023_02/741310011" TargetMode="External"/><Relationship Id="rId22" Type="http://schemas.openxmlformats.org/officeDocument/2006/relationships/hyperlink" Target="https://podminky.urs.cz/item/CS_URS_2023_02/741331032" TargetMode="External"/><Relationship Id="rId27" Type="http://schemas.openxmlformats.org/officeDocument/2006/relationships/hyperlink" Target="https://podminky.urs.cz/item/CS_URS_2023_02/741420020" TargetMode="External"/><Relationship Id="rId30" Type="http://schemas.openxmlformats.org/officeDocument/2006/relationships/hyperlink" Target="https://podminky.urs.cz/item/CS_URS_2023_02/741420023" TargetMode="External"/><Relationship Id="rId35" Type="http://schemas.openxmlformats.org/officeDocument/2006/relationships/hyperlink" Target="https://podminky.urs.cz/item/CS_URS_2023_02/210191517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42220411" TargetMode="External"/><Relationship Id="rId3" Type="http://schemas.openxmlformats.org/officeDocument/2006/relationships/hyperlink" Target="https://podminky.urs.cz/item/CS_URS_2023_02/742220061" TargetMode="External"/><Relationship Id="rId7" Type="http://schemas.openxmlformats.org/officeDocument/2006/relationships/hyperlink" Target="https://podminky.urs.cz/item/CS_URS_2023_02/742220401" TargetMode="External"/><Relationship Id="rId2" Type="http://schemas.openxmlformats.org/officeDocument/2006/relationships/hyperlink" Target="https://podminky.urs.cz/item/CS_URS_2023_02/742121001" TargetMode="External"/><Relationship Id="rId1" Type="http://schemas.openxmlformats.org/officeDocument/2006/relationships/hyperlink" Target="https://podminky.urs.cz/item/CS_URS_2023_02/742110003" TargetMode="External"/><Relationship Id="rId6" Type="http://schemas.openxmlformats.org/officeDocument/2006/relationships/hyperlink" Target="https://podminky.urs.cz/item/CS_URS_2023_02/742220235" TargetMode="External"/><Relationship Id="rId11" Type="http://schemas.openxmlformats.org/officeDocument/2006/relationships/drawing" Target="../drawings/drawing5.xml"/><Relationship Id="rId5" Type="http://schemas.openxmlformats.org/officeDocument/2006/relationships/hyperlink" Target="https://podminky.urs.cz/item/CS_URS_2023_02/742220232" TargetMode="External"/><Relationship Id="rId10" Type="http://schemas.openxmlformats.org/officeDocument/2006/relationships/hyperlink" Target="https://podminky.urs.cz/item/CS_URS_2023_02/998742101" TargetMode="External"/><Relationship Id="rId4" Type="http://schemas.openxmlformats.org/officeDocument/2006/relationships/hyperlink" Target="https://podminky.urs.cz/item/CS_URS_2023_02/742220141" TargetMode="External"/><Relationship Id="rId9" Type="http://schemas.openxmlformats.org/officeDocument/2006/relationships/hyperlink" Target="https://podminky.urs.cz/item/CS_URS_2023_02/742220421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622521022" TargetMode="External"/><Relationship Id="rId18" Type="http://schemas.openxmlformats.org/officeDocument/2006/relationships/hyperlink" Target="https://podminky.urs.cz/item/CS_URS_2023_02/637311131" TargetMode="External"/><Relationship Id="rId26" Type="http://schemas.openxmlformats.org/officeDocument/2006/relationships/hyperlink" Target="https://podminky.urs.cz/item/CS_URS_2023_02/997013501" TargetMode="External"/><Relationship Id="rId39" Type="http://schemas.openxmlformats.org/officeDocument/2006/relationships/hyperlink" Target="https://podminky.urs.cz/item/CS_URS_2023_02/764002841" TargetMode="External"/><Relationship Id="rId21" Type="http://schemas.openxmlformats.org/officeDocument/2006/relationships/hyperlink" Target="https://podminky.urs.cz/item/CS_URS_2023_02/968072456" TargetMode="External"/><Relationship Id="rId34" Type="http://schemas.openxmlformats.org/officeDocument/2006/relationships/hyperlink" Target="https://podminky.urs.cz/item/CS_URS_2023_02/762341932" TargetMode="External"/><Relationship Id="rId42" Type="http://schemas.openxmlformats.org/officeDocument/2006/relationships/hyperlink" Target="https://podminky.urs.cz/item/CS_URS_2023_02/764004861" TargetMode="External"/><Relationship Id="rId47" Type="http://schemas.openxmlformats.org/officeDocument/2006/relationships/hyperlink" Target="https://podminky.urs.cz/item/CS_URS_2023_02/764224405" TargetMode="External"/><Relationship Id="rId50" Type="http://schemas.openxmlformats.org/officeDocument/2006/relationships/hyperlink" Target="https://podminky.urs.cz/item/CS_URS_2023_02/764223456" TargetMode="External"/><Relationship Id="rId55" Type="http://schemas.openxmlformats.org/officeDocument/2006/relationships/hyperlink" Target="https://podminky.urs.cz/item/CS_URS_2023_02/765191001" TargetMode="External"/><Relationship Id="rId63" Type="http://schemas.openxmlformats.org/officeDocument/2006/relationships/hyperlink" Target="https://podminky.urs.cz/item/CS_URS_2023_02/783218111" TargetMode="External"/><Relationship Id="rId68" Type="http://schemas.openxmlformats.org/officeDocument/2006/relationships/hyperlink" Target="https://podminky.urs.cz/item/CS_URS_2023_02/784181121" TargetMode="External"/><Relationship Id="rId7" Type="http://schemas.openxmlformats.org/officeDocument/2006/relationships/hyperlink" Target="https://podminky.urs.cz/item/CS_URS_2023_02/271532212" TargetMode="External"/><Relationship Id="rId2" Type="http://schemas.openxmlformats.org/officeDocument/2006/relationships/hyperlink" Target="https://podminky.urs.cz/item/CS_URS_2023_02/162251102" TargetMode="External"/><Relationship Id="rId16" Type="http://schemas.openxmlformats.org/officeDocument/2006/relationships/hyperlink" Target="https://podminky.urs.cz/item/CS_URS_2023_02/629995101" TargetMode="External"/><Relationship Id="rId29" Type="http://schemas.openxmlformats.org/officeDocument/2006/relationships/hyperlink" Target="https://podminky.urs.cz/item/CS_URS_2023_02/998012021" TargetMode="External"/><Relationship Id="rId1" Type="http://schemas.openxmlformats.org/officeDocument/2006/relationships/hyperlink" Target="https://podminky.urs.cz/item/CS_URS_2023_02/122151101" TargetMode="External"/><Relationship Id="rId6" Type="http://schemas.openxmlformats.org/officeDocument/2006/relationships/hyperlink" Target="https://podminky.urs.cz/item/CS_URS_2023_02/174111101" TargetMode="External"/><Relationship Id="rId11" Type="http://schemas.openxmlformats.org/officeDocument/2006/relationships/hyperlink" Target="https://podminky.urs.cz/item/CS_URS_2023_02/622142001" TargetMode="External"/><Relationship Id="rId24" Type="http://schemas.openxmlformats.org/officeDocument/2006/relationships/hyperlink" Target="https://podminky.urs.cz/item/CS_URS_2023_02/978015391" TargetMode="External"/><Relationship Id="rId32" Type="http://schemas.openxmlformats.org/officeDocument/2006/relationships/hyperlink" Target="https://podminky.urs.cz/item/CS_URS_2023_02/712340832" TargetMode="External"/><Relationship Id="rId37" Type="http://schemas.openxmlformats.org/officeDocument/2006/relationships/hyperlink" Target="https://podminky.urs.cz/item/CS_URS_2023_02/764001821" TargetMode="External"/><Relationship Id="rId40" Type="http://schemas.openxmlformats.org/officeDocument/2006/relationships/hyperlink" Target="https://podminky.urs.cz/item/CS_URS_2023_02/764002871" TargetMode="External"/><Relationship Id="rId45" Type="http://schemas.openxmlformats.org/officeDocument/2006/relationships/hyperlink" Target="https://podminky.urs.cz/item/CS_URS_2023_02/764222404" TargetMode="External"/><Relationship Id="rId53" Type="http://schemas.openxmlformats.org/officeDocument/2006/relationships/hyperlink" Target="https://podminky.urs.cz/item/CS_URS_2023_02/764528422" TargetMode="External"/><Relationship Id="rId58" Type="http://schemas.openxmlformats.org/officeDocument/2006/relationships/hyperlink" Target="https://podminky.urs.cz/item/CS_URS_2023_02/767651210" TargetMode="External"/><Relationship Id="rId66" Type="http://schemas.openxmlformats.org/officeDocument/2006/relationships/hyperlink" Target="https://podminky.urs.cz/item/CS_URS_2023_02/783833153" TargetMode="External"/><Relationship Id="rId5" Type="http://schemas.openxmlformats.org/officeDocument/2006/relationships/hyperlink" Target="https://podminky.urs.cz/item/CS_URS_2023_02/171251201" TargetMode="External"/><Relationship Id="rId15" Type="http://schemas.openxmlformats.org/officeDocument/2006/relationships/hyperlink" Target="https://podminky.urs.cz/item/CS_URS_2023_02/622511112" TargetMode="External"/><Relationship Id="rId23" Type="http://schemas.openxmlformats.org/officeDocument/2006/relationships/hyperlink" Target="https://podminky.urs.cz/item/CS_URS_2023_02/978015341" TargetMode="External"/><Relationship Id="rId28" Type="http://schemas.openxmlformats.org/officeDocument/2006/relationships/hyperlink" Target="https://podminky.urs.cz/item/CS_URS_2023_02/997013871" TargetMode="External"/><Relationship Id="rId36" Type="http://schemas.openxmlformats.org/officeDocument/2006/relationships/hyperlink" Target="https://podminky.urs.cz/item/CS_URS_2023_02/998762101" TargetMode="External"/><Relationship Id="rId49" Type="http://schemas.openxmlformats.org/officeDocument/2006/relationships/hyperlink" Target="https://podminky.urs.cz/item/CS_URS_2023_02/764223455" TargetMode="External"/><Relationship Id="rId57" Type="http://schemas.openxmlformats.org/officeDocument/2006/relationships/hyperlink" Target="https://podminky.urs.cz/item/CS_URS_2023_02/767640111" TargetMode="External"/><Relationship Id="rId61" Type="http://schemas.openxmlformats.org/officeDocument/2006/relationships/hyperlink" Target="https://podminky.urs.cz/item/CS_URS_2023_01/998781102" TargetMode="External"/><Relationship Id="rId10" Type="http://schemas.openxmlformats.org/officeDocument/2006/relationships/hyperlink" Target="https://podminky.urs.cz/item/CS_URS_2023_02/622131121" TargetMode="External"/><Relationship Id="rId19" Type="http://schemas.openxmlformats.org/officeDocument/2006/relationships/hyperlink" Target="https://podminky.urs.cz/item/CS_URS_2023_02/949101112" TargetMode="External"/><Relationship Id="rId31" Type="http://schemas.openxmlformats.org/officeDocument/2006/relationships/hyperlink" Target="https://podminky.urs.cz/item/CS_URS_2023_02/998711101" TargetMode="External"/><Relationship Id="rId44" Type="http://schemas.openxmlformats.org/officeDocument/2006/relationships/hyperlink" Target="https://podminky.urs.cz/item/CS_URS_2023_02/764121491" TargetMode="External"/><Relationship Id="rId52" Type="http://schemas.openxmlformats.org/officeDocument/2006/relationships/hyperlink" Target="https://podminky.urs.cz/item/CS_URS_2023_02/764521444" TargetMode="External"/><Relationship Id="rId60" Type="http://schemas.openxmlformats.org/officeDocument/2006/relationships/hyperlink" Target="https://podminky.urs.cz/item/CS_URS_2023_01/781774139" TargetMode="External"/><Relationship Id="rId65" Type="http://schemas.openxmlformats.org/officeDocument/2006/relationships/hyperlink" Target="https://podminky.urs.cz/item/CS_URS_2023_02/783827523" TargetMode="External"/><Relationship Id="rId4" Type="http://schemas.openxmlformats.org/officeDocument/2006/relationships/hyperlink" Target="https://podminky.urs.cz/item/CS_URS_2023_02/171201231" TargetMode="External"/><Relationship Id="rId9" Type="http://schemas.openxmlformats.org/officeDocument/2006/relationships/hyperlink" Target="https://podminky.urs.cz/item/CS_URS_2023_02/622325102" TargetMode="External"/><Relationship Id="rId14" Type="http://schemas.openxmlformats.org/officeDocument/2006/relationships/hyperlink" Target="https://podminky.urs.cz/item/CS_URS_2023_02/622151021" TargetMode="External"/><Relationship Id="rId22" Type="http://schemas.openxmlformats.org/officeDocument/2006/relationships/hyperlink" Target="https://podminky.urs.cz/item/CS_URS_2023_02/968072558" TargetMode="External"/><Relationship Id="rId27" Type="http://schemas.openxmlformats.org/officeDocument/2006/relationships/hyperlink" Target="https://podminky.urs.cz/item/CS_URS_2023_02/997013509" TargetMode="External"/><Relationship Id="rId30" Type="http://schemas.openxmlformats.org/officeDocument/2006/relationships/hyperlink" Target="https://podminky.urs.cz/item/CS_URS_2023_02/711113127" TargetMode="External"/><Relationship Id="rId35" Type="http://schemas.openxmlformats.org/officeDocument/2006/relationships/hyperlink" Target="https://podminky.urs.cz/item/CS_URS_2023_02/762343912" TargetMode="External"/><Relationship Id="rId43" Type="http://schemas.openxmlformats.org/officeDocument/2006/relationships/hyperlink" Target="https://podminky.urs.cz/item/CS_URS_2023_02/764121401" TargetMode="External"/><Relationship Id="rId48" Type="http://schemas.openxmlformats.org/officeDocument/2006/relationships/hyperlink" Target="https://podminky.urs.cz/item/CS_URS_2023_02/764321405" TargetMode="External"/><Relationship Id="rId56" Type="http://schemas.openxmlformats.org/officeDocument/2006/relationships/hyperlink" Target="https://podminky.urs.cz/item/CS_URS_2023_02/998765101" TargetMode="External"/><Relationship Id="rId64" Type="http://schemas.openxmlformats.org/officeDocument/2006/relationships/hyperlink" Target="https://podminky.urs.cz/item/CS_URS_2023_02/783223111" TargetMode="External"/><Relationship Id="rId69" Type="http://schemas.openxmlformats.org/officeDocument/2006/relationships/hyperlink" Target="https://podminky.urs.cz/item/CS_URS_2023_02/784211101" TargetMode="External"/><Relationship Id="rId8" Type="http://schemas.openxmlformats.org/officeDocument/2006/relationships/hyperlink" Target="https://podminky.urs.cz/item/CS_URS_2023_02/319201321" TargetMode="External"/><Relationship Id="rId51" Type="http://schemas.openxmlformats.org/officeDocument/2006/relationships/hyperlink" Target="https://podminky.urs.cz/item/CS_URS_2023_02/764521404" TargetMode="External"/><Relationship Id="rId3" Type="http://schemas.openxmlformats.org/officeDocument/2006/relationships/hyperlink" Target="https://podminky.urs.cz/item/CS_URS_2023_02/162651112" TargetMode="External"/><Relationship Id="rId12" Type="http://schemas.openxmlformats.org/officeDocument/2006/relationships/hyperlink" Target="https://podminky.urs.cz/item/CS_URS_2023_02/622151011" TargetMode="External"/><Relationship Id="rId17" Type="http://schemas.openxmlformats.org/officeDocument/2006/relationships/hyperlink" Target="https://podminky.urs.cz/item/CS_URS_2023_02/637211121" TargetMode="External"/><Relationship Id="rId25" Type="http://schemas.openxmlformats.org/officeDocument/2006/relationships/hyperlink" Target="https://podminky.urs.cz/item/CS_URS_2023_02/997013151" TargetMode="External"/><Relationship Id="rId33" Type="http://schemas.openxmlformats.org/officeDocument/2006/relationships/hyperlink" Target="https://podminky.urs.cz/item/CS_URS_2023_02/998712101" TargetMode="External"/><Relationship Id="rId38" Type="http://schemas.openxmlformats.org/officeDocument/2006/relationships/hyperlink" Target="https://podminky.urs.cz/item/CS_URS_2023_02/764002801" TargetMode="External"/><Relationship Id="rId46" Type="http://schemas.openxmlformats.org/officeDocument/2006/relationships/hyperlink" Target="https://podminky.urs.cz/item/CS_URS_2023_02/764222433" TargetMode="External"/><Relationship Id="rId59" Type="http://schemas.openxmlformats.org/officeDocument/2006/relationships/hyperlink" Target="https://podminky.urs.cz/item/CS_URS_2023_02/998767101" TargetMode="External"/><Relationship Id="rId67" Type="http://schemas.openxmlformats.org/officeDocument/2006/relationships/hyperlink" Target="https://podminky.urs.cz/item/CS_URS_2023_02/784121001" TargetMode="External"/><Relationship Id="rId20" Type="http://schemas.openxmlformats.org/officeDocument/2006/relationships/hyperlink" Target="https://podminky.urs.cz/item/CS_URS_2023_02/962032231" TargetMode="External"/><Relationship Id="rId41" Type="http://schemas.openxmlformats.org/officeDocument/2006/relationships/hyperlink" Target="https://podminky.urs.cz/item/CS_URS_2023_02/764004801" TargetMode="External"/><Relationship Id="rId54" Type="http://schemas.openxmlformats.org/officeDocument/2006/relationships/hyperlink" Target="https://podminky.urs.cz/item/CS_URS_2023_02/998764101" TargetMode="External"/><Relationship Id="rId62" Type="http://schemas.openxmlformats.org/officeDocument/2006/relationships/hyperlink" Target="https://podminky.urs.cz/item/CS_URS_2023_02/783201201" TargetMode="External"/><Relationship Id="rId70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45002000" TargetMode="External"/><Relationship Id="rId3" Type="http://schemas.openxmlformats.org/officeDocument/2006/relationships/hyperlink" Target="https://podminky.urs.cz/item/CS_URS_2023_02/012303000" TargetMode="External"/><Relationship Id="rId7" Type="http://schemas.openxmlformats.org/officeDocument/2006/relationships/hyperlink" Target="https://podminky.urs.cz/item/CS_URS_2023_02/044002000" TargetMode="External"/><Relationship Id="rId12" Type="http://schemas.openxmlformats.org/officeDocument/2006/relationships/drawing" Target="../drawings/drawing7.xml"/><Relationship Id="rId2" Type="http://schemas.openxmlformats.org/officeDocument/2006/relationships/hyperlink" Target="https://podminky.urs.cz/item/CS_URS_2023_02/012203000" TargetMode="External"/><Relationship Id="rId1" Type="http://schemas.openxmlformats.org/officeDocument/2006/relationships/hyperlink" Target="https://podminky.urs.cz/item/CS_URS_2023_02/012103000" TargetMode="External"/><Relationship Id="rId6" Type="http://schemas.openxmlformats.org/officeDocument/2006/relationships/hyperlink" Target="https://podminky.urs.cz/item/CS_URS_2023_02/043002000" TargetMode="External"/><Relationship Id="rId11" Type="http://schemas.openxmlformats.org/officeDocument/2006/relationships/hyperlink" Target="https://podminky.urs.cz/item/CS_URS_2023_02/094002000" TargetMode="External"/><Relationship Id="rId5" Type="http://schemas.openxmlformats.org/officeDocument/2006/relationships/hyperlink" Target="https://podminky.urs.cz/item/CS_URS_2023_02/030001000" TargetMode="External"/><Relationship Id="rId10" Type="http://schemas.openxmlformats.org/officeDocument/2006/relationships/hyperlink" Target="https://podminky.urs.cz/item/CS_URS_2023_02/090001000" TargetMode="External"/><Relationship Id="rId4" Type="http://schemas.openxmlformats.org/officeDocument/2006/relationships/hyperlink" Target="https://podminky.urs.cz/item/CS_URS_2023_02/013254000" TargetMode="External"/><Relationship Id="rId9" Type="http://schemas.openxmlformats.org/officeDocument/2006/relationships/hyperlink" Target="https://podminky.urs.cz/item/CS_URS_2023_02/07100200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2"/>
  <sheetViews>
    <sheetView showGridLines="0" tabSelected="1" workbookViewId="0">
      <selection activeCell="AI16" sqref="AI16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4"/>
      <c r="AS2" s="364"/>
      <c r="AT2" s="364"/>
      <c r="AU2" s="364"/>
      <c r="AV2" s="364"/>
      <c r="AW2" s="364"/>
      <c r="AX2" s="364"/>
      <c r="AY2" s="364"/>
      <c r="AZ2" s="364"/>
      <c r="BA2" s="364"/>
      <c r="BB2" s="364"/>
      <c r="BC2" s="364"/>
      <c r="BD2" s="364"/>
      <c r="BE2" s="36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48" t="s">
        <v>14</v>
      </c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  <c r="Y5" s="349"/>
      <c r="Z5" s="349"/>
      <c r="AA5" s="349"/>
      <c r="AB5" s="349"/>
      <c r="AC5" s="349"/>
      <c r="AD5" s="349"/>
      <c r="AE5" s="349"/>
      <c r="AF5" s="349"/>
      <c r="AG5" s="349"/>
      <c r="AH5" s="349"/>
      <c r="AI5" s="349"/>
      <c r="AJ5" s="349"/>
      <c r="AK5" s="349"/>
      <c r="AL5" s="349"/>
      <c r="AM5" s="349"/>
      <c r="AN5" s="349"/>
      <c r="AO5" s="349"/>
      <c r="AP5" s="23"/>
      <c r="AQ5" s="23"/>
      <c r="AR5" s="21"/>
      <c r="BE5" s="345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0" t="s">
        <v>17</v>
      </c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49"/>
      <c r="AL6" s="349"/>
      <c r="AM6" s="349"/>
      <c r="AN6" s="349"/>
      <c r="AO6" s="349"/>
      <c r="AP6" s="23"/>
      <c r="AQ6" s="23"/>
      <c r="AR6" s="21"/>
      <c r="BE6" s="34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46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46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46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46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46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46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31</v>
      </c>
      <c r="AO13" s="23"/>
      <c r="AP13" s="23"/>
      <c r="AQ13" s="23"/>
      <c r="AR13" s="21"/>
      <c r="BE13" s="346"/>
      <c r="BS13" s="18" t="s">
        <v>6</v>
      </c>
    </row>
    <row r="14" spans="1:74">
      <c r="B14" s="22"/>
      <c r="C14" s="23"/>
      <c r="D14" s="23"/>
      <c r="E14" s="351" t="s">
        <v>31</v>
      </c>
      <c r="F14" s="352"/>
      <c r="G14" s="352"/>
      <c r="H14" s="352"/>
      <c r="I14" s="352"/>
      <c r="J14" s="352"/>
      <c r="K14" s="352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2"/>
      <c r="Z14" s="352"/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0" t="s">
        <v>29</v>
      </c>
      <c r="AL14" s="23"/>
      <c r="AM14" s="23"/>
      <c r="AN14" s="32" t="s">
        <v>31</v>
      </c>
      <c r="AO14" s="23"/>
      <c r="AP14" s="23"/>
      <c r="AQ14" s="23"/>
      <c r="AR14" s="21"/>
      <c r="BE14" s="346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46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46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46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46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46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46"/>
      <c r="BS20" s="18" t="s">
        <v>34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46"/>
    </row>
    <row r="22" spans="1:71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46"/>
    </row>
    <row r="23" spans="1:71" s="1" customFormat="1" ht="47.25" customHeight="1">
      <c r="B23" s="22"/>
      <c r="C23" s="23"/>
      <c r="D23" s="23"/>
      <c r="E23" s="353" t="s">
        <v>38</v>
      </c>
      <c r="F23" s="353"/>
      <c r="G23" s="353"/>
      <c r="H23" s="353"/>
      <c r="I23" s="353"/>
      <c r="J23" s="353"/>
      <c r="K23" s="353"/>
      <c r="L23" s="353"/>
      <c r="M23" s="353"/>
      <c r="N23" s="353"/>
      <c r="O23" s="353"/>
      <c r="P23" s="353"/>
      <c r="Q23" s="353"/>
      <c r="R23" s="353"/>
      <c r="S23" s="353"/>
      <c r="T23" s="353"/>
      <c r="U23" s="353"/>
      <c r="V23" s="353"/>
      <c r="W23" s="353"/>
      <c r="X23" s="353"/>
      <c r="Y23" s="353"/>
      <c r="Z23" s="353"/>
      <c r="AA23" s="353"/>
      <c r="AB23" s="353"/>
      <c r="AC23" s="353"/>
      <c r="AD23" s="353"/>
      <c r="AE23" s="353"/>
      <c r="AF23" s="353"/>
      <c r="AG23" s="353"/>
      <c r="AH23" s="353"/>
      <c r="AI23" s="353"/>
      <c r="AJ23" s="353"/>
      <c r="AK23" s="353"/>
      <c r="AL23" s="353"/>
      <c r="AM23" s="353"/>
      <c r="AN23" s="353"/>
      <c r="AO23" s="23"/>
      <c r="AP23" s="23"/>
      <c r="AQ23" s="23"/>
      <c r="AR23" s="21"/>
      <c r="BE23" s="346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46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46"/>
    </row>
    <row r="26" spans="1:71" s="2" customFormat="1" ht="25.9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4">
        <f>ROUND(AG54,2)</f>
        <v>0</v>
      </c>
      <c r="AL26" s="355"/>
      <c r="AM26" s="355"/>
      <c r="AN26" s="355"/>
      <c r="AO26" s="355"/>
      <c r="AP26" s="37"/>
      <c r="AQ26" s="37"/>
      <c r="AR26" s="40"/>
      <c r="BE26" s="346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46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6" t="s">
        <v>40</v>
      </c>
      <c r="M28" s="356"/>
      <c r="N28" s="356"/>
      <c r="O28" s="356"/>
      <c r="P28" s="356"/>
      <c r="Q28" s="37"/>
      <c r="R28" s="37"/>
      <c r="S28" s="37"/>
      <c r="T28" s="37"/>
      <c r="U28" s="37"/>
      <c r="V28" s="37"/>
      <c r="W28" s="356" t="s">
        <v>41</v>
      </c>
      <c r="X28" s="356"/>
      <c r="Y28" s="356"/>
      <c r="Z28" s="356"/>
      <c r="AA28" s="356"/>
      <c r="AB28" s="356"/>
      <c r="AC28" s="356"/>
      <c r="AD28" s="356"/>
      <c r="AE28" s="356"/>
      <c r="AF28" s="37"/>
      <c r="AG28" s="37"/>
      <c r="AH28" s="37"/>
      <c r="AI28" s="37"/>
      <c r="AJ28" s="37"/>
      <c r="AK28" s="356" t="s">
        <v>42</v>
      </c>
      <c r="AL28" s="356"/>
      <c r="AM28" s="356"/>
      <c r="AN28" s="356"/>
      <c r="AO28" s="356"/>
      <c r="AP28" s="37"/>
      <c r="AQ28" s="37"/>
      <c r="AR28" s="40"/>
      <c r="BE28" s="346"/>
    </row>
    <row r="29" spans="1:71" s="3" customFormat="1" ht="14.45" customHeight="1"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359">
        <v>0.21</v>
      </c>
      <c r="M29" s="358"/>
      <c r="N29" s="358"/>
      <c r="O29" s="358"/>
      <c r="P29" s="358"/>
      <c r="Q29" s="42"/>
      <c r="R29" s="42"/>
      <c r="S29" s="42"/>
      <c r="T29" s="42"/>
      <c r="U29" s="42"/>
      <c r="V29" s="42"/>
      <c r="W29" s="357">
        <f>ROUND(AZ54, 2)</f>
        <v>0</v>
      </c>
      <c r="X29" s="358"/>
      <c r="Y29" s="358"/>
      <c r="Z29" s="358"/>
      <c r="AA29" s="358"/>
      <c r="AB29" s="358"/>
      <c r="AC29" s="358"/>
      <c r="AD29" s="358"/>
      <c r="AE29" s="358"/>
      <c r="AF29" s="42"/>
      <c r="AG29" s="42"/>
      <c r="AH29" s="42"/>
      <c r="AI29" s="42"/>
      <c r="AJ29" s="42"/>
      <c r="AK29" s="357">
        <f>ROUND(AV54, 2)</f>
        <v>0</v>
      </c>
      <c r="AL29" s="358"/>
      <c r="AM29" s="358"/>
      <c r="AN29" s="358"/>
      <c r="AO29" s="358"/>
      <c r="AP29" s="42"/>
      <c r="AQ29" s="42"/>
      <c r="AR29" s="43"/>
      <c r="BE29" s="347"/>
    </row>
    <row r="30" spans="1:71" s="3" customFormat="1" ht="14.45" customHeight="1"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359">
        <v>0.15</v>
      </c>
      <c r="M30" s="358"/>
      <c r="N30" s="358"/>
      <c r="O30" s="358"/>
      <c r="P30" s="358"/>
      <c r="Q30" s="42"/>
      <c r="R30" s="42"/>
      <c r="S30" s="42"/>
      <c r="T30" s="42"/>
      <c r="U30" s="42"/>
      <c r="V30" s="42"/>
      <c r="W30" s="357">
        <f>ROUND(BA54, 2)</f>
        <v>0</v>
      </c>
      <c r="X30" s="358"/>
      <c r="Y30" s="358"/>
      <c r="Z30" s="358"/>
      <c r="AA30" s="358"/>
      <c r="AB30" s="358"/>
      <c r="AC30" s="358"/>
      <c r="AD30" s="358"/>
      <c r="AE30" s="358"/>
      <c r="AF30" s="42"/>
      <c r="AG30" s="42"/>
      <c r="AH30" s="42"/>
      <c r="AI30" s="42"/>
      <c r="AJ30" s="42"/>
      <c r="AK30" s="357">
        <f>ROUND(AW54, 2)</f>
        <v>0</v>
      </c>
      <c r="AL30" s="358"/>
      <c r="AM30" s="358"/>
      <c r="AN30" s="358"/>
      <c r="AO30" s="358"/>
      <c r="AP30" s="42"/>
      <c r="AQ30" s="42"/>
      <c r="AR30" s="43"/>
      <c r="BE30" s="347"/>
    </row>
    <row r="31" spans="1:71" s="3" customFormat="1" ht="14.45" hidden="1" customHeight="1">
      <c r="B31" s="41"/>
      <c r="C31" s="42"/>
      <c r="D31" s="42"/>
      <c r="E31" s="42"/>
      <c r="F31" s="30" t="s">
        <v>46</v>
      </c>
      <c r="G31" s="42"/>
      <c r="H31" s="42"/>
      <c r="I31" s="42"/>
      <c r="J31" s="42"/>
      <c r="K31" s="42"/>
      <c r="L31" s="359">
        <v>0.21</v>
      </c>
      <c r="M31" s="358"/>
      <c r="N31" s="358"/>
      <c r="O31" s="358"/>
      <c r="P31" s="358"/>
      <c r="Q31" s="42"/>
      <c r="R31" s="42"/>
      <c r="S31" s="42"/>
      <c r="T31" s="42"/>
      <c r="U31" s="42"/>
      <c r="V31" s="42"/>
      <c r="W31" s="357">
        <f>ROUND(BB54, 2)</f>
        <v>0</v>
      </c>
      <c r="X31" s="358"/>
      <c r="Y31" s="358"/>
      <c r="Z31" s="358"/>
      <c r="AA31" s="358"/>
      <c r="AB31" s="358"/>
      <c r="AC31" s="358"/>
      <c r="AD31" s="358"/>
      <c r="AE31" s="358"/>
      <c r="AF31" s="42"/>
      <c r="AG31" s="42"/>
      <c r="AH31" s="42"/>
      <c r="AI31" s="42"/>
      <c r="AJ31" s="42"/>
      <c r="AK31" s="357">
        <v>0</v>
      </c>
      <c r="AL31" s="358"/>
      <c r="AM31" s="358"/>
      <c r="AN31" s="358"/>
      <c r="AO31" s="358"/>
      <c r="AP31" s="42"/>
      <c r="AQ31" s="42"/>
      <c r="AR31" s="43"/>
      <c r="BE31" s="347"/>
    </row>
    <row r="32" spans="1:71" s="3" customFormat="1" ht="14.45" hidden="1" customHeight="1"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359">
        <v>0.15</v>
      </c>
      <c r="M32" s="358"/>
      <c r="N32" s="358"/>
      <c r="O32" s="358"/>
      <c r="P32" s="358"/>
      <c r="Q32" s="42"/>
      <c r="R32" s="42"/>
      <c r="S32" s="42"/>
      <c r="T32" s="42"/>
      <c r="U32" s="42"/>
      <c r="V32" s="42"/>
      <c r="W32" s="357">
        <f>ROUND(BC54, 2)</f>
        <v>0</v>
      </c>
      <c r="X32" s="358"/>
      <c r="Y32" s="358"/>
      <c r="Z32" s="358"/>
      <c r="AA32" s="358"/>
      <c r="AB32" s="358"/>
      <c r="AC32" s="358"/>
      <c r="AD32" s="358"/>
      <c r="AE32" s="358"/>
      <c r="AF32" s="42"/>
      <c r="AG32" s="42"/>
      <c r="AH32" s="42"/>
      <c r="AI32" s="42"/>
      <c r="AJ32" s="42"/>
      <c r="AK32" s="357">
        <v>0</v>
      </c>
      <c r="AL32" s="358"/>
      <c r="AM32" s="358"/>
      <c r="AN32" s="358"/>
      <c r="AO32" s="358"/>
      <c r="AP32" s="42"/>
      <c r="AQ32" s="42"/>
      <c r="AR32" s="43"/>
      <c r="BE32" s="347"/>
    </row>
    <row r="33" spans="1:57" s="3" customFormat="1" ht="14.45" hidden="1" customHeight="1"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359">
        <v>0</v>
      </c>
      <c r="M33" s="358"/>
      <c r="N33" s="358"/>
      <c r="O33" s="358"/>
      <c r="P33" s="358"/>
      <c r="Q33" s="42"/>
      <c r="R33" s="42"/>
      <c r="S33" s="42"/>
      <c r="T33" s="42"/>
      <c r="U33" s="42"/>
      <c r="V33" s="42"/>
      <c r="W33" s="357">
        <f>ROUND(BD54, 2)</f>
        <v>0</v>
      </c>
      <c r="X33" s="358"/>
      <c r="Y33" s="358"/>
      <c r="Z33" s="358"/>
      <c r="AA33" s="358"/>
      <c r="AB33" s="358"/>
      <c r="AC33" s="358"/>
      <c r="AD33" s="358"/>
      <c r="AE33" s="358"/>
      <c r="AF33" s="42"/>
      <c r="AG33" s="42"/>
      <c r="AH33" s="42"/>
      <c r="AI33" s="42"/>
      <c r="AJ33" s="42"/>
      <c r="AK33" s="357">
        <v>0</v>
      </c>
      <c r="AL33" s="358"/>
      <c r="AM33" s="358"/>
      <c r="AN33" s="358"/>
      <c r="AO33" s="358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363" t="s">
        <v>51</v>
      </c>
      <c r="Y35" s="361"/>
      <c r="Z35" s="361"/>
      <c r="AA35" s="361"/>
      <c r="AB35" s="361"/>
      <c r="AC35" s="46"/>
      <c r="AD35" s="46"/>
      <c r="AE35" s="46"/>
      <c r="AF35" s="46"/>
      <c r="AG35" s="46"/>
      <c r="AH35" s="46"/>
      <c r="AI35" s="46"/>
      <c r="AJ35" s="46"/>
      <c r="AK35" s="360">
        <f>SUM(AK26:AK33)</f>
        <v>0</v>
      </c>
      <c r="AL35" s="361"/>
      <c r="AM35" s="361"/>
      <c r="AN35" s="361"/>
      <c r="AO35" s="362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2023-09C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25" t="str">
        <f>K6</f>
        <v>Karlovy Vary TO - oprava objektů v areálu TO (statika, zpevněné plochy)</v>
      </c>
      <c r="M45" s="326"/>
      <c r="N45" s="326"/>
      <c r="O45" s="326"/>
      <c r="P45" s="326"/>
      <c r="Q45" s="326"/>
      <c r="R45" s="326"/>
      <c r="S45" s="326"/>
      <c r="T45" s="326"/>
      <c r="U45" s="326"/>
      <c r="V45" s="326"/>
      <c r="W45" s="326"/>
      <c r="X45" s="326"/>
      <c r="Y45" s="326"/>
      <c r="Z45" s="326"/>
      <c r="AA45" s="326"/>
      <c r="AB45" s="326"/>
      <c r="AC45" s="326"/>
      <c r="AD45" s="326"/>
      <c r="AE45" s="326"/>
      <c r="AF45" s="326"/>
      <c r="AG45" s="326"/>
      <c r="AH45" s="326"/>
      <c r="AI45" s="326"/>
      <c r="AJ45" s="326"/>
      <c r="AK45" s="326"/>
      <c r="AL45" s="326"/>
      <c r="AM45" s="326"/>
      <c r="AN45" s="326"/>
      <c r="AO45" s="326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KV Bohatice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27" t="str">
        <f>IF(AN8= "","",AN8)</f>
        <v>11. 9. 2023</v>
      </c>
      <c r="AN47" s="327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25.7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Správa železnic, státní organizace OŘ UNL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32</v>
      </c>
      <c r="AJ49" s="37"/>
      <c r="AK49" s="37"/>
      <c r="AL49" s="37"/>
      <c r="AM49" s="328" t="str">
        <f>IF(E17="","",E17)</f>
        <v>Ing. Miloš Trnka, Karlovy Vary</v>
      </c>
      <c r="AN49" s="329"/>
      <c r="AO49" s="329"/>
      <c r="AP49" s="329"/>
      <c r="AQ49" s="37"/>
      <c r="AR49" s="40"/>
      <c r="AS49" s="330" t="s">
        <v>53</v>
      </c>
      <c r="AT49" s="331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30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35</v>
      </c>
      <c r="AJ50" s="37"/>
      <c r="AK50" s="37"/>
      <c r="AL50" s="37"/>
      <c r="AM50" s="328" t="str">
        <f>IF(E20="","",E20)</f>
        <v xml:space="preserve"> </v>
      </c>
      <c r="AN50" s="329"/>
      <c r="AO50" s="329"/>
      <c r="AP50" s="329"/>
      <c r="AQ50" s="37"/>
      <c r="AR50" s="40"/>
      <c r="AS50" s="332"/>
      <c r="AT50" s="333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34"/>
      <c r="AT51" s="335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36" t="s">
        <v>54</v>
      </c>
      <c r="D52" s="337"/>
      <c r="E52" s="337"/>
      <c r="F52" s="337"/>
      <c r="G52" s="337"/>
      <c r="H52" s="67"/>
      <c r="I52" s="339" t="s">
        <v>55</v>
      </c>
      <c r="J52" s="337"/>
      <c r="K52" s="337"/>
      <c r="L52" s="337"/>
      <c r="M52" s="337"/>
      <c r="N52" s="337"/>
      <c r="O52" s="337"/>
      <c r="P52" s="337"/>
      <c r="Q52" s="337"/>
      <c r="R52" s="337"/>
      <c r="S52" s="337"/>
      <c r="T52" s="337"/>
      <c r="U52" s="337"/>
      <c r="V52" s="337"/>
      <c r="W52" s="337"/>
      <c r="X52" s="337"/>
      <c r="Y52" s="337"/>
      <c r="Z52" s="337"/>
      <c r="AA52" s="337"/>
      <c r="AB52" s="337"/>
      <c r="AC52" s="337"/>
      <c r="AD52" s="337"/>
      <c r="AE52" s="337"/>
      <c r="AF52" s="337"/>
      <c r="AG52" s="338" t="s">
        <v>56</v>
      </c>
      <c r="AH52" s="337"/>
      <c r="AI52" s="337"/>
      <c r="AJ52" s="337"/>
      <c r="AK52" s="337"/>
      <c r="AL52" s="337"/>
      <c r="AM52" s="337"/>
      <c r="AN52" s="339" t="s">
        <v>57</v>
      </c>
      <c r="AO52" s="337"/>
      <c r="AP52" s="337"/>
      <c r="AQ52" s="68" t="s">
        <v>58</v>
      </c>
      <c r="AR52" s="40"/>
      <c r="AS52" s="69" t="s">
        <v>59</v>
      </c>
      <c r="AT52" s="70" t="s">
        <v>60</v>
      </c>
      <c r="AU52" s="70" t="s">
        <v>61</v>
      </c>
      <c r="AV52" s="70" t="s">
        <v>62</v>
      </c>
      <c r="AW52" s="70" t="s">
        <v>63</v>
      </c>
      <c r="AX52" s="70" t="s">
        <v>64</v>
      </c>
      <c r="AY52" s="70" t="s">
        <v>65</v>
      </c>
      <c r="AZ52" s="70" t="s">
        <v>66</v>
      </c>
      <c r="BA52" s="70" t="s">
        <v>67</v>
      </c>
      <c r="BB52" s="70" t="s">
        <v>68</v>
      </c>
      <c r="BC52" s="70" t="s">
        <v>69</v>
      </c>
      <c r="BD52" s="71" t="s">
        <v>70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71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3">
        <f>ROUND(SUM(AG55:AG60),2)</f>
        <v>0</v>
      </c>
      <c r="AH54" s="343"/>
      <c r="AI54" s="343"/>
      <c r="AJ54" s="343"/>
      <c r="AK54" s="343"/>
      <c r="AL54" s="343"/>
      <c r="AM54" s="343"/>
      <c r="AN54" s="344">
        <f t="shared" ref="AN54:AN60" si="0">SUM(AG54,AT54)</f>
        <v>0</v>
      </c>
      <c r="AO54" s="344"/>
      <c r="AP54" s="344"/>
      <c r="AQ54" s="79" t="s">
        <v>19</v>
      </c>
      <c r="AR54" s="80"/>
      <c r="AS54" s="81">
        <f>ROUND(SUM(AS55:AS60),2)</f>
        <v>0</v>
      </c>
      <c r="AT54" s="82">
        <f t="shared" ref="AT54:AT60" si="1">ROUND(SUM(AV54:AW54),2)</f>
        <v>0</v>
      </c>
      <c r="AU54" s="83">
        <f>ROUND(SUM(AU55:AU60),5)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ROUND(SUM(AZ55:AZ60),2)</f>
        <v>0</v>
      </c>
      <c r="BA54" s="82">
        <f>ROUND(SUM(BA55:BA60),2)</f>
        <v>0</v>
      </c>
      <c r="BB54" s="82">
        <f>ROUND(SUM(BB55:BB60),2)</f>
        <v>0</v>
      </c>
      <c r="BC54" s="82">
        <f>ROUND(SUM(BC55:BC60),2)</f>
        <v>0</v>
      </c>
      <c r="BD54" s="84">
        <f>ROUND(SUM(BD55:BD60),2)</f>
        <v>0</v>
      </c>
      <c r="BS54" s="85" t="s">
        <v>72</v>
      </c>
      <c r="BT54" s="85" t="s">
        <v>73</v>
      </c>
      <c r="BU54" s="86" t="s">
        <v>74</v>
      </c>
      <c r="BV54" s="85" t="s">
        <v>75</v>
      </c>
      <c r="BW54" s="85" t="s">
        <v>5</v>
      </c>
      <c r="BX54" s="85" t="s">
        <v>76</v>
      </c>
      <c r="CL54" s="85" t="s">
        <v>19</v>
      </c>
    </row>
    <row r="55" spans="1:91" s="7" customFormat="1" ht="16.5" customHeight="1">
      <c r="A55" s="87" t="s">
        <v>77</v>
      </c>
      <c r="B55" s="88"/>
      <c r="C55" s="89"/>
      <c r="D55" s="340" t="s">
        <v>78</v>
      </c>
      <c r="E55" s="340"/>
      <c r="F55" s="340"/>
      <c r="G55" s="340"/>
      <c r="H55" s="340"/>
      <c r="I55" s="90"/>
      <c r="J55" s="340" t="s">
        <v>79</v>
      </c>
      <c r="K55" s="340"/>
      <c r="L55" s="340"/>
      <c r="M55" s="340"/>
      <c r="N55" s="340"/>
      <c r="O55" s="340"/>
      <c r="P55" s="340"/>
      <c r="Q55" s="340"/>
      <c r="R55" s="340"/>
      <c r="S55" s="340"/>
      <c r="T55" s="340"/>
      <c r="U55" s="340"/>
      <c r="V55" s="340"/>
      <c r="W55" s="340"/>
      <c r="X55" s="340"/>
      <c r="Y55" s="340"/>
      <c r="Z55" s="340"/>
      <c r="AA55" s="340"/>
      <c r="AB55" s="340"/>
      <c r="AC55" s="340"/>
      <c r="AD55" s="340"/>
      <c r="AE55" s="340"/>
      <c r="AF55" s="340"/>
      <c r="AG55" s="341">
        <f>'D.1.1 - Architektonicko s...'!J30</f>
        <v>0</v>
      </c>
      <c r="AH55" s="342"/>
      <c r="AI55" s="342"/>
      <c r="AJ55" s="342"/>
      <c r="AK55" s="342"/>
      <c r="AL55" s="342"/>
      <c r="AM55" s="342"/>
      <c r="AN55" s="341">
        <f t="shared" si="0"/>
        <v>0</v>
      </c>
      <c r="AO55" s="342"/>
      <c r="AP55" s="342"/>
      <c r="AQ55" s="91" t="s">
        <v>80</v>
      </c>
      <c r="AR55" s="92"/>
      <c r="AS55" s="93">
        <v>0</v>
      </c>
      <c r="AT55" s="94">
        <f t="shared" si="1"/>
        <v>0</v>
      </c>
      <c r="AU55" s="95">
        <f>'D.1.1 - Architektonicko s...'!P106</f>
        <v>0</v>
      </c>
      <c r="AV55" s="94">
        <f>'D.1.1 - Architektonicko s...'!J33</f>
        <v>0</v>
      </c>
      <c r="AW55" s="94">
        <f>'D.1.1 - Architektonicko s...'!J34</f>
        <v>0</v>
      </c>
      <c r="AX55" s="94">
        <f>'D.1.1 - Architektonicko s...'!J35</f>
        <v>0</v>
      </c>
      <c r="AY55" s="94">
        <f>'D.1.1 - Architektonicko s...'!J36</f>
        <v>0</v>
      </c>
      <c r="AZ55" s="94">
        <f>'D.1.1 - Architektonicko s...'!F33</f>
        <v>0</v>
      </c>
      <c r="BA55" s="94">
        <f>'D.1.1 - Architektonicko s...'!F34</f>
        <v>0</v>
      </c>
      <c r="BB55" s="94">
        <f>'D.1.1 - Architektonicko s...'!F35</f>
        <v>0</v>
      </c>
      <c r="BC55" s="94">
        <f>'D.1.1 - Architektonicko s...'!F36</f>
        <v>0</v>
      </c>
      <c r="BD55" s="96">
        <f>'D.1.1 - Architektonicko s...'!F37</f>
        <v>0</v>
      </c>
      <c r="BT55" s="97" t="s">
        <v>81</v>
      </c>
      <c r="BV55" s="97" t="s">
        <v>75</v>
      </c>
      <c r="BW55" s="97" t="s">
        <v>82</v>
      </c>
      <c r="BX55" s="97" t="s">
        <v>5</v>
      </c>
      <c r="CL55" s="97" t="s">
        <v>19</v>
      </c>
      <c r="CM55" s="97" t="s">
        <v>83</v>
      </c>
    </row>
    <row r="56" spans="1:91" s="7" customFormat="1" ht="16.5" customHeight="1">
      <c r="A56" s="87" t="s">
        <v>77</v>
      </c>
      <c r="B56" s="88"/>
      <c r="C56" s="89"/>
      <c r="D56" s="340" t="s">
        <v>84</v>
      </c>
      <c r="E56" s="340"/>
      <c r="F56" s="340"/>
      <c r="G56" s="340"/>
      <c r="H56" s="340"/>
      <c r="I56" s="90"/>
      <c r="J56" s="340" t="s">
        <v>85</v>
      </c>
      <c r="K56" s="340"/>
      <c r="L56" s="340"/>
      <c r="M56" s="340"/>
      <c r="N56" s="340"/>
      <c r="O56" s="340"/>
      <c r="P56" s="340"/>
      <c r="Q56" s="340"/>
      <c r="R56" s="340"/>
      <c r="S56" s="340"/>
      <c r="T56" s="340"/>
      <c r="U56" s="340"/>
      <c r="V56" s="340"/>
      <c r="W56" s="340"/>
      <c r="X56" s="340"/>
      <c r="Y56" s="340"/>
      <c r="Z56" s="340"/>
      <c r="AA56" s="340"/>
      <c r="AB56" s="340"/>
      <c r="AC56" s="340"/>
      <c r="AD56" s="340"/>
      <c r="AE56" s="340"/>
      <c r="AF56" s="340"/>
      <c r="AG56" s="341">
        <f>'D.1.4a - ZTI'!J30</f>
        <v>0</v>
      </c>
      <c r="AH56" s="342"/>
      <c r="AI56" s="342"/>
      <c r="AJ56" s="342"/>
      <c r="AK56" s="342"/>
      <c r="AL56" s="342"/>
      <c r="AM56" s="342"/>
      <c r="AN56" s="341">
        <f t="shared" si="0"/>
        <v>0</v>
      </c>
      <c r="AO56" s="342"/>
      <c r="AP56" s="342"/>
      <c r="AQ56" s="91" t="s">
        <v>80</v>
      </c>
      <c r="AR56" s="92"/>
      <c r="AS56" s="93">
        <v>0</v>
      </c>
      <c r="AT56" s="94">
        <f t="shared" si="1"/>
        <v>0</v>
      </c>
      <c r="AU56" s="95">
        <f>'D.1.4a - ZTI'!P86</f>
        <v>0</v>
      </c>
      <c r="AV56" s="94">
        <f>'D.1.4a - ZTI'!J33</f>
        <v>0</v>
      </c>
      <c r="AW56" s="94">
        <f>'D.1.4a - ZTI'!J34</f>
        <v>0</v>
      </c>
      <c r="AX56" s="94">
        <f>'D.1.4a - ZTI'!J35</f>
        <v>0</v>
      </c>
      <c r="AY56" s="94">
        <f>'D.1.4a - ZTI'!J36</f>
        <v>0</v>
      </c>
      <c r="AZ56" s="94">
        <f>'D.1.4a - ZTI'!F33</f>
        <v>0</v>
      </c>
      <c r="BA56" s="94">
        <f>'D.1.4a - ZTI'!F34</f>
        <v>0</v>
      </c>
      <c r="BB56" s="94">
        <f>'D.1.4a - ZTI'!F35</f>
        <v>0</v>
      </c>
      <c r="BC56" s="94">
        <f>'D.1.4a - ZTI'!F36</f>
        <v>0</v>
      </c>
      <c r="BD56" s="96">
        <f>'D.1.4a - ZTI'!F37</f>
        <v>0</v>
      </c>
      <c r="BT56" s="97" t="s">
        <v>81</v>
      </c>
      <c r="BV56" s="97" t="s">
        <v>75</v>
      </c>
      <c r="BW56" s="97" t="s">
        <v>86</v>
      </c>
      <c r="BX56" s="97" t="s">
        <v>5</v>
      </c>
      <c r="CL56" s="97" t="s">
        <v>19</v>
      </c>
      <c r="CM56" s="97" t="s">
        <v>83</v>
      </c>
    </row>
    <row r="57" spans="1:91" s="7" customFormat="1" ht="16.5" customHeight="1">
      <c r="A57" s="87" t="s">
        <v>77</v>
      </c>
      <c r="B57" s="88"/>
      <c r="C57" s="89"/>
      <c r="D57" s="340" t="s">
        <v>87</v>
      </c>
      <c r="E57" s="340"/>
      <c r="F57" s="340"/>
      <c r="G57" s="340"/>
      <c r="H57" s="340"/>
      <c r="I57" s="90"/>
      <c r="J57" s="340" t="s">
        <v>88</v>
      </c>
      <c r="K57" s="340"/>
      <c r="L57" s="340"/>
      <c r="M57" s="340"/>
      <c r="N57" s="340"/>
      <c r="O57" s="340"/>
      <c r="P57" s="340"/>
      <c r="Q57" s="340"/>
      <c r="R57" s="340"/>
      <c r="S57" s="340"/>
      <c r="T57" s="340"/>
      <c r="U57" s="340"/>
      <c r="V57" s="340"/>
      <c r="W57" s="340"/>
      <c r="X57" s="340"/>
      <c r="Y57" s="340"/>
      <c r="Z57" s="340"/>
      <c r="AA57" s="340"/>
      <c r="AB57" s="340"/>
      <c r="AC57" s="340"/>
      <c r="AD57" s="340"/>
      <c r="AE57" s="340"/>
      <c r="AF57" s="340"/>
      <c r="AG57" s="341">
        <f>'D.1.4.b - Elektroinstalace'!J30</f>
        <v>0</v>
      </c>
      <c r="AH57" s="342"/>
      <c r="AI57" s="342"/>
      <c r="AJ57" s="342"/>
      <c r="AK57" s="342"/>
      <c r="AL57" s="342"/>
      <c r="AM57" s="342"/>
      <c r="AN57" s="341">
        <f t="shared" si="0"/>
        <v>0</v>
      </c>
      <c r="AO57" s="342"/>
      <c r="AP57" s="342"/>
      <c r="AQ57" s="91" t="s">
        <v>89</v>
      </c>
      <c r="AR57" s="92"/>
      <c r="AS57" s="93">
        <v>0</v>
      </c>
      <c r="AT57" s="94">
        <f t="shared" si="1"/>
        <v>0</v>
      </c>
      <c r="AU57" s="95">
        <f>'D.1.4.b - Elektroinstalace'!P86</f>
        <v>0</v>
      </c>
      <c r="AV57" s="94">
        <f>'D.1.4.b - Elektroinstalace'!J33</f>
        <v>0</v>
      </c>
      <c r="AW57" s="94">
        <f>'D.1.4.b - Elektroinstalace'!J34</f>
        <v>0</v>
      </c>
      <c r="AX57" s="94">
        <f>'D.1.4.b - Elektroinstalace'!J35</f>
        <v>0</v>
      </c>
      <c r="AY57" s="94">
        <f>'D.1.4.b - Elektroinstalace'!J36</f>
        <v>0</v>
      </c>
      <c r="AZ57" s="94">
        <f>'D.1.4.b - Elektroinstalace'!F33</f>
        <v>0</v>
      </c>
      <c r="BA57" s="94">
        <f>'D.1.4.b - Elektroinstalace'!F34</f>
        <v>0</v>
      </c>
      <c r="BB57" s="94">
        <f>'D.1.4.b - Elektroinstalace'!F35</f>
        <v>0</v>
      </c>
      <c r="BC57" s="94">
        <f>'D.1.4.b - Elektroinstalace'!F36</f>
        <v>0</v>
      </c>
      <c r="BD57" s="96">
        <f>'D.1.4.b - Elektroinstalace'!F37</f>
        <v>0</v>
      </c>
      <c r="BT57" s="97" t="s">
        <v>81</v>
      </c>
      <c r="BV57" s="97" t="s">
        <v>75</v>
      </c>
      <c r="BW57" s="97" t="s">
        <v>90</v>
      </c>
      <c r="BX57" s="97" t="s">
        <v>5</v>
      </c>
      <c r="CL57" s="97" t="s">
        <v>19</v>
      </c>
      <c r="CM57" s="97" t="s">
        <v>83</v>
      </c>
    </row>
    <row r="58" spans="1:91" s="7" customFormat="1" ht="16.5" customHeight="1">
      <c r="A58" s="87" t="s">
        <v>77</v>
      </c>
      <c r="B58" s="88"/>
      <c r="C58" s="89"/>
      <c r="D58" s="340" t="s">
        <v>91</v>
      </c>
      <c r="E58" s="340"/>
      <c r="F58" s="340"/>
      <c r="G58" s="340"/>
      <c r="H58" s="340"/>
      <c r="I58" s="90"/>
      <c r="J58" s="340" t="s">
        <v>92</v>
      </c>
      <c r="K58" s="340"/>
      <c r="L58" s="340"/>
      <c r="M58" s="340"/>
      <c r="N58" s="340"/>
      <c r="O58" s="340"/>
      <c r="P58" s="340"/>
      <c r="Q58" s="340"/>
      <c r="R58" s="340"/>
      <c r="S58" s="340"/>
      <c r="T58" s="340"/>
      <c r="U58" s="340"/>
      <c r="V58" s="340"/>
      <c r="W58" s="340"/>
      <c r="X58" s="340"/>
      <c r="Y58" s="340"/>
      <c r="Z58" s="340"/>
      <c r="AA58" s="340"/>
      <c r="AB58" s="340"/>
      <c r="AC58" s="340"/>
      <c r="AD58" s="340"/>
      <c r="AE58" s="340"/>
      <c r="AF58" s="340"/>
      <c r="AG58" s="341">
        <f>'D.1.4.c - Slaboproud'!J30</f>
        <v>0</v>
      </c>
      <c r="AH58" s="342"/>
      <c r="AI58" s="342"/>
      <c r="AJ58" s="342"/>
      <c r="AK58" s="342"/>
      <c r="AL58" s="342"/>
      <c r="AM58" s="342"/>
      <c r="AN58" s="341">
        <f t="shared" si="0"/>
        <v>0</v>
      </c>
      <c r="AO58" s="342"/>
      <c r="AP58" s="342"/>
      <c r="AQ58" s="91" t="s">
        <v>89</v>
      </c>
      <c r="AR58" s="92"/>
      <c r="AS58" s="93">
        <v>0</v>
      </c>
      <c r="AT58" s="94">
        <f t="shared" si="1"/>
        <v>0</v>
      </c>
      <c r="AU58" s="95">
        <f>'D.1.4.c - Slaboproud'!P81</f>
        <v>0</v>
      </c>
      <c r="AV58" s="94">
        <f>'D.1.4.c - Slaboproud'!J33</f>
        <v>0</v>
      </c>
      <c r="AW58" s="94">
        <f>'D.1.4.c - Slaboproud'!J34</f>
        <v>0</v>
      </c>
      <c r="AX58" s="94">
        <f>'D.1.4.c - Slaboproud'!J35</f>
        <v>0</v>
      </c>
      <c r="AY58" s="94">
        <f>'D.1.4.c - Slaboproud'!J36</f>
        <v>0</v>
      </c>
      <c r="AZ58" s="94">
        <f>'D.1.4.c - Slaboproud'!F33</f>
        <v>0</v>
      </c>
      <c r="BA58" s="94">
        <f>'D.1.4.c - Slaboproud'!F34</f>
        <v>0</v>
      </c>
      <c r="BB58" s="94">
        <f>'D.1.4.c - Slaboproud'!F35</f>
        <v>0</v>
      </c>
      <c r="BC58" s="94">
        <f>'D.1.4.c - Slaboproud'!F36</f>
        <v>0</v>
      </c>
      <c r="BD58" s="96">
        <f>'D.1.4.c - Slaboproud'!F37</f>
        <v>0</v>
      </c>
      <c r="BT58" s="97" t="s">
        <v>81</v>
      </c>
      <c r="BV58" s="97" t="s">
        <v>75</v>
      </c>
      <c r="BW58" s="97" t="s">
        <v>93</v>
      </c>
      <c r="BX58" s="97" t="s">
        <v>5</v>
      </c>
      <c r="CL58" s="97" t="s">
        <v>19</v>
      </c>
      <c r="CM58" s="97" t="s">
        <v>83</v>
      </c>
    </row>
    <row r="59" spans="1:91" s="7" customFormat="1" ht="16.5" customHeight="1">
      <c r="A59" s="87" t="s">
        <v>77</v>
      </c>
      <c r="B59" s="88"/>
      <c r="C59" s="89"/>
      <c r="D59" s="340" t="s">
        <v>94</v>
      </c>
      <c r="E59" s="340"/>
      <c r="F59" s="340"/>
      <c r="G59" s="340"/>
      <c r="H59" s="340"/>
      <c r="I59" s="90"/>
      <c r="J59" s="340" t="s">
        <v>95</v>
      </c>
      <c r="K59" s="340"/>
      <c r="L59" s="340"/>
      <c r="M59" s="340"/>
      <c r="N59" s="340"/>
      <c r="O59" s="340"/>
      <c r="P59" s="340"/>
      <c r="Q59" s="340"/>
      <c r="R59" s="340"/>
      <c r="S59" s="340"/>
      <c r="T59" s="340"/>
      <c r="U59" s="340"/>
      <c r="V59" s="340"/>
      <c r="W59" s="340"/>
      <c r="X59" s="340"/>
      <c r="Y59" s="340"/>
      <c r="Z59" s="340"/>
      <c r="AA59" s="340"/>
      <c r="AB59" s="340"/>
      <c r="AC59" s="340"/>
      <c r="AD59" s="340"/>
      <c r="AE59" s="340"/>
      <c r="AF59" s="340"/>
      <c r="AG59" s="341">
        <f>'D.1.5 - Práce mimo PD'!J30</f>
        <v>0</v>
      </c>
      <c r="AH59" s="342"/>
      <c r="AI59" s="342"/>
      <c r="AJ59" s="342"/>
      <c r="AK59" s="342"/>
      <c r="AL59" s="342"/>
      <c r="AM59" s="342"/>
      <c r="AN59" s="341">
        <f t="shared" si="0"/>
        <v>0</v>
      </c>
      <c r="AO59" s="342"/>
      <c r="AP59" s="342"/>
      <c r="AQ59" s="91" t="s">
        <v>80</v>
      </c>
      <c r="AR59" s="92"/>
      <c r="AS59" s="93">
        <v>0</v>
      </c>
      <c r="AT59" s="94">
        <f t="shared" si="1"/>
        <v>0</v>
      </c>
      <c r="AU59" s="95">
        <f>'D.1.5 - Práce mimo PD'!P97</f>
        <v>0</v>
      </c>
      <c r="AV59" s="94">
        <f>'D.1.5 - Práce mimo PD'!J33</f>
        <v>0</v>
      </c>
      <c r="AW59" s="94">
        <f>'D.1.5 - Práce mimo PD'!J34</f>
        <v>0</v>
      </c>
      <c r="AX59" s="94">
        <f>'D.1.5 - Práce mimo PD'!J35</f>
        <v>0</v>
      </c>
      <c r="AY59" s="94">
        <f>'D.1.5 - Práce mimo PD'!J36</f>
        <v>0</v>
      </c>
      <c r="AZ59" s="94">
        <f>'D.1.5 - Práce mimo PD'!F33</f>
        <v>0</v>
      </c>
      <c r="BA59" s="94">
        <f>'D.1.5 - Práce mimo PD'!F34</f>
        <v>0</v>
      </c>
      <c r="BB59" s="94">
        <f>'D.1.5 - Práce mimo PD'!F35</f>
        <v>0</v>
      </c>
      <c r="BC59" s="94">
        <f>'D.1.5 - Práce mimo PD'!F36</f>
        <v>0</v>
      </c>
      <c r="BD59" s="96">
        <f>'D.1.5 - Práce mimo PD'!F37</f>
        <v>0</v>
      </c>
      <c r="BT59" s="97" t="s">
        <v>81</v>
      </c>
      <c r="BV59" s="97" t="s">
        <v>75</v>
      </c>
      <c r="BW59" s="97" t="s">
        <v>96</v>
      </c>
      <c r="BX59" s="97" t="s">
        <v>5</v>
      </c>
      <c r="CL59" s="97" t="s">
        <v>19</v>
      </c>
      <c r="CM59" s="97" t="s">
        <v>83</v>
      </c>
    </row>
    <row r="60" spans="1:91" s="7" customFormat="1" ht="16.5" customHeight="1">
      <c r="A60" s="87" t="s">
        <v>77</v>
      </c>
      <c r="B60" s="88"/>
      <c r="C60" s="89"/>
      <c r="D60" s="340" t="s">
        <v>97</v>
      </c>
      <c r="E60" s="340"/>
      <c r="F60" s="340"/>
      <c r="G60" s="340"/>
      <c r="H60" s="340"/>
      <c r="I60" s="90"/>
      <c r="J60" s="340" t="s">
        <v>98</v>
      </c>
      <c r="K60" s="340"/>
      <c r="L60" s="340"/>
      <c r="M60" s="340"/>
      <c r="N60" s="340"/>
      <c r="O60" s="340"/>
      <c r="P60" s="340"/>
      <c r="Q60" s="340"/>
      <c r="R60" s="340"/>
      <c r="S60" s="340"/>
      <c r="T60" s="340"/>
      <c r="U60" s="340"/>
      <c r="V60" s="340"/>
      <c r="W60" s="340"/>
      <c r="X60" s="340"/>
      <c r="Y60" s="340"/>
      <c r="Z60" s="340"/>
      <c r="AA60" s="340"/>
      <c r="AB60" s="340"/>
      <c r="AC60" s="340"/>
      <c r="AD60" s="340"/>
      <c r="AE60" s="340"/>
      <c r="AF60" s="340"/>
      <c r="AG60" s="341">
        <f>'VON - Vedlejší a ostatní ...'!J30</f>
        <v>0</v>
      </c>
      <c r="AH60" s="342"/>
      <c r="AI60" s="342"/>
      <c r="AJ60" s="342"/>
      <c r="AK60" s="342"/>
      <c r="AL60" s="342"/>
      <c r="AM60" s="342"/>
      <c r="AN60" s="341">
        <f t="shared" si="0"/>
        <v>0</v>
      </c>
      <c r="AO60" s="342"/>
      <c r="AP60" s="342"/>
      <c r="AQ60" s="91" t="s">
        <v>80</v>
      </c>
      <c r="AR60" s="92"/>
      <c r="AS60" s="98">
        <v>0</v>
      </c>
      <c r="AT60" s="99">
        <f t="shared" si="1"/>
        <v>0</v>
      </c>
      <c r="AU60" s="100">
        <f>'VON - Vedlejší a ostatní ...'!P85</f>
        <v>0</v>
      </c>
      <c r="AV60" s="99">
        <f>'VON - Vedlejší a ostatní ...'!J33</f>
        <v>0</v>
      </c>
      <c r="AW60" s="99">
        <f>'VON - Vedlejší a ostatní ...'!J34</f>
        <v>0</v>
      </c>
      <c r="AX60" s="99">
        <f>'VON - Vedlejší a ostatní ...'!J35</f>
        <v>0</v>
      </c>
      <c r="AY60" s="99">
        <f>'VON - Vedlejší a ostatní ...'!J36</f>
        <v>0</v>
      </c>
      <c r="AZ60" s="99">
        <f>'VON - Vedlejší a ostatní ...'!F33</f>
        <v>0</v>
      </c>
      <c r="BA60" s="99">
        <f>'VON - Vedlejší a ostatní ...'!F34</f>
        <v>0</v>
      </c>
      <c r="BB60" s="99">
        <f>'VON - Vedlejší a ostatní ...'!F35</f>
        <v>0</v>
      </c>
      <c r="BC60" s="99">
        <f>'VON - Vedlejší a ostatní ...'!F36</f>
        <v>0</v>
      </c>
      <c r="BD60" s="101">
        <f>'VON - Vedlejší a ostatní ...'!F37</f>
        <v>0</v>
      </c>
      <c r="BT60" s="97" t="s">
        <v>81</v>
      </c>
      <c r="BV60" s="97" t="s">
        <v>75</v>
      </c>
      <c r="BW60" s="97" t="s">
        <v>99</v>
      </c>
      <c r="BX60" s="97" t="s">
        <v>5</v>
      </c>
      <c r="CL60" s="97" t="s">
        <v>19</v>
      </c>
      <c r="CM60" s="97" t="s">
        <v>83</v>
      </c>
    </row>
    <row r="61" spans="1:91" s="2" customFormat="1" ht="30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40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  <row r="62" spans="1:91" s="2" customFormat="1" ht="6.95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0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</row>
  </sheetData>
  <sheetProtection algorithmName="SHA-512" hashValue="LDEudzGGD1xD9V0EYf8396/oxxBNmUfybWaUqZ7wpoyrYIkHUtlG4xex2LwuhxvAvnNlelRV54d8nc4hBikBkQ==" saltValue="ivnxis7j+Avs3n++9UEzMwnadmbASgWg0kGVDV9NQPpuVuK8FNJUD6nxrW7xbYQRK52D5jb9xW9U4/1RpNju1A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D.1.1 - Architektonicko s...'!C2" display="/" xr:uid="{00000000-0004-0000-0000-000000000000}"/>
    <hyperlink ref="A56" location="'D.1.4a - ZTI'!C2" display="/" xr:uid="{00000000-0004-0000-0000-000001000000}"/>
    <hyperlink ref="A57" location="'D.1.4.b - Elektroinstalace'!C2" display="/" xr:uid="{00000000-0004-0000-0000-000002000000}"/>
    <hyperlink ref="A58" location="'D.1.4.c - Slaboproud'!C2" display="/" xr:uid="{00000000-0004-0000-0000-000003000000}"/>
    <hyperlink ref="A59" location="'D.1.5 - Práce mimo PD'!C2" display="/" xr:uid="{00000000-0004-0000-0000-000004000000}"/>
    <hyperlink ref="A60" location="'VON - Vedlejší a ostatní 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68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82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100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5" t="str">
        <f>'Rekapitulace stavby'!K6</f>
        <v>Karlovy Vary TO - oprava objektů v areálu TO (statika, zpevněné plochy)</v>
      </c>
      <c r="F7" s="366"/>
      <c r="G7" s="366"/>
      <c r="H7" s="366"/>
      <c r="L7" s="21"/>
    </row>
    <row r="8" spans="1:46" s="2" customFormat="1" ht="12" customHeight="1">
      <c r="A8" s="35"/>
      <c r="B8" s="40"/>
      <c r="C8" s="35"/>
      <c r="D8" s="106" t="s">
        <v>101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7" t="s">
        <v>102</v>
      </c>
      <c r="F9" s="368"/>
      <c r="G9" s="368"/>
      <c r="H9" s="368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11. 9. 2023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9" t="str">
        <f>'Rekapitulace stavby'!E14</f>
        <v>Vyplň údaj</v>
      </c>
      <c r="F18" s="370"/>
      <c r="G18" s="370"/>
      <c r="H18" s="370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33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0"/>
      <c r="B27" s="111"/>
      <c r="C27" s="110"/>
      <c r="D27" s="110"/>
      <c r="E27" s="371" t="s">
        <v>38</v>
      </c>
      <c r="F27" s="371"/>
      <c r="G27" s="371"/>
      <c r="H27" s="371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ROUND(J106,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ROUND((SUM(BE106:BE1687)),  2)</f>
        <v>0</v>
      </c>
      <c r="G33" s="35"/>
      <c r="H33" s="35"/>
      <c r="I33" s="119">
        <v>0.21</v>
      </c>
      <c r="J33" s="118">
        <f>ROUND(((SUM(BE106:BE1687))*I33),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ROUND((SUM(BF106:BF1687)),  2)</f>
        <v>0</v>
      </c>
      <c r="G34" s="35"/>
      <c r="H34" s="35"/>
      <c r="I34" s="119">
        <v>0.15</v>
      </c>
      <c r="J34" s="118">
        <f>ROUND(((SUM(BF106:BF1687))*I34),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ROUND((SUM(BG106:BG1687)),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ROUND((SUM(BH106:BH1687)),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ROUND((SUM(BI106:BI1687)),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2" t="str">
        <f>E7</f>
        <v>Karlovy Vary TO - oprava objektů v areálu TO (statika, zpevněné plochy)</v>
      </c>
      <c r="F48" s="373"/>
      <c r="G48" s="373"/>
      <c r="H48" s="373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101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5" t="str">
        <f>E9</f>
        <v>D.1.1 - Architektonicko stavební část</v>
      </c>
      <c r="F50" s="374"/>
      <c r="G50" s="374"/>
      <c r="H50" s="374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KV Bohatice</v>
      </c>
      <c r="G52" s="37"/>
      <c r="H52" s="37"/>
      <c r="I52" s="30" t="s">
        <v>23</v>
      </c>
      <c r="J52" s="60" t="str">
        <f>IF(J12="","",J12)</f>
        <v>11. 9. 2023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Správa železnic, státní organizace OŘ UNL</v>
      </c>
      <c r="G54" s="37"/>
      <c r="H54" s="37"/>
      <c r="I54" s="30" t="s">
        <v>32</v>
      </c>
      <c r="J54" s="33" t="str">
        <f>E21</f>
        <v>Ing. Miloš Trnka, Karlovy Vary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104</v>
      </c>
      <c r="D57" s="132"/>
      <c r="E57" s="132"/>
      <c r="F57" s="132"/>
      <c r="G57" s="132"/>
      <c r="H57" s="132"/>
      <c r="I57" s="132"/>
      <c r="J57" s="133" t="s">
        <v>105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J106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106</v>
      </c>
    </row>
    <row r="60" spans="1:47" s="9" customFormat="1" ht="24.95" customHeight="1">
      <c r="B60" s="135"/>
      <c r="C60" s="136"/>
      <c r="D60" s="137" t="s">
        <v>107</v>
      </c>
      <c r="E60" s="138"/>
      <c r="F60" s="138"/>
      <c r="G60" s="138"/>
      <c r="H60" s="138"/>
      <c r="I60" s="138"/>
      <c r="J60" s="139">
        <f>J107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108</v>
      </c>
      <c r="E61" s="144"/>
      <c r="F61" s="144"/>
      <c r="G61" s="144"/>
      <c r="H61" s="144"/>
      <c r="I61" s="144"/>
      <c r="J61" s="145">
        <f>J108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109</v>
      </c>
      <c r="E62" s="144"/>
      <c r="F62" s="144"/>
      <c r="G62" s="144"/>
      <c r="H62" s="144"/>
      <c r="I62" s="144"/>
      <c r="J62" s="145">
        <f>J224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110</v>
      </c>
      <c r="E63" s="144"/>
      <c r="F63" s="144"/>
      <c r="G63" s="144"/>
      <c r="H63" s="144"/>
      <c r="I63" s="144"/>
      <c r="J63" s="145">
        <f>J376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111</v>
      </c>
      <c r="E64" s="144"/>
      <c r="F64" s="144"/>
      <c r="G64" s="144"/>
      <c r="H64" s="144"/>
      <c r="I64" s="144"/>
      <c r="J64" s="145">
        <f>J443</f>
        <v>0</v>
      </c>
      <c r="K64" s="142"/>
      <c r="L64" s="146"/>
    </row>
    <row r="65" spans="2:12" s="10" customFormat="1" ht="19.899999999999999" customHeight="1">
      <c r="B65" s="141"/>
      <c r="C65" s="142"/>
      <c r="D65" s="143" t="s">
        <v>112</v>
      </c>
      <c r="E65" s="144"/>
      <c r="F65" s="144"/>
      <c r="G65" s="144"/>
      <c r="H65" s="144"/>
      <c r="I65" s="144"/>
      <c r="J65" s="145">
        <f>J521</f>
        <v>0</v>
      </c>
      <c r="K65" s="142"/>
      <c r="L65" s="146"/>
    </row>
    <row r="66" spans="2:12" s="10" customFormat="1" ht="19.899999999999999" customHeight="1">
      <c r="B66" s="141"/>
      <c r="C66" s="142"/>
      <c r="D66" s="143" t="s">
        <v>113</v>
      </c>
      <c r="E66" s="144"/>
      <c r="F66" s="144"/>
      <c r="G66" s="144"/>
      <c r="H66" s="144"/>
      <c r="I66" s="144"/>
      <c r="J66" s="145">
        <f>J540</f>
        <v>0</v>
      </c>
      <c r="K66" s="142"/>
      <c r="L66" s="146"/>
    </row>
    <row r="67" spans="2:12" s="10" customFormat="1" ht="14.85" customHeight="1">
      <c r="B67" s="141"/>
      <c r="C67" s="142"/>
      <c r="D67" s="143" t="s">
        <v>114</v>
      </c>
      <c r="E67" s="144"/>
      <c r="F67" s="144"/>
      <c r="G67" s="144"/>
      <c r="H67" s="144"/>
      <c r="I67" s="144"/>
      <c r="J67" s="145">
        <f>J541</f>
        <v>0</v>
      </c>
      <c r="K67" s="142"/>
      <c r="L67" s="146"/>
    </row>
    <row r="68" spans="2:12" s="10" customFormat="1" ht="14.85" customHeight="1">
      <c r="B68" s="141"/>
      <c r="C68" s="142"/>
      <c r="D68" s="143" t="s">
        <v>115</v>
      </c>
      <c r="E68" s="144"/>
      <c r="F68" s="144"/>
      <c r="G68" s="144"/>
      <c r="H68" s="144"/>
      <c r="I68" s="144"/>
      <c r="J68" s="145">
        <f>J556</f>
        <v>0</v>
      </c>
      <c r="K68" s="142"/>
      <c r="L68" s="146"/>
    </row>
    <row r="69" spans="2:12" s="10" customFormat="1" ht="14.85" customHeight="1">
      <c r="B69" s="141"/>
      <c r="C69" s="142"/>
      <c r="D69" s="143" t="s">
        <v>116</v>
      </c>
      <c r="E69" s="144"/>
      <c r="F69" s="144"/>
      <c r="G69" s="144"/>
      <c r="H69" s="144"/>
      <c r="I69" s="144"/>
      <c r="J69" s="145">
        <f>J707</f>
        <v>0</v>
      </c>
      <c r="K69" s="142"/>
      <c r="L69" s="146"/>
    </row>
    <row r="70" spans="2:12" s="10" customFormat="1" ht="14.85" customHeight="1">
      <c r="B70" s="141"/>
      <c r="C70" s="142"/>
      <c r="D70" s="143" t="s">
        <v>117</v>
      </c>
      <c r="E70" s="144"/>
      <c r="F70" s="144"/>
      <c r="G70" s="144"/>
      <c r="H70" s="144"/>
      <c r="I70" s="144"/>
      <c r="J70" s="145">
        <f>J757</f>
        <v>0</v>
      </c>
      <c r="K70" s="142"/>
      <c r="L70" s="146"/>
    </row>
    <row r="71" spans="2:12" s="10" customFormat="1" ht="19.899999999999999" customHeight="1">
      <c r="B71" s="141"/>
      <c r="C71" s="142"/>
      <c r="D71" s="143" t="s">
        <v>118</v>
      </c>
      <c r="E71" s="144"/>
      <c r="F71" s="144"/>
      <c r="G71" s="144"/>
      <c r="H71" s="144"/>
      <c r="I71" s="144"/>
      <c r="J71" s="145">
        <f>J771</f>
        <v>0</v>
      </c>
      <c r="K71" s="142"/>
      <c r="L71" s="146"/>
    </row>
    <row r="72" spans="2:12" s="10" customFormat="1" ht="19.899999999999999" customHeight="1">
      <c r="B72" s="141"/>
      <c r="C72" s="142"/>
      <c r="D72" s="143" t="s">
        <v>119</v>
      </c>
      <c r="E72" s="144"/>
      <c r="F72" s="144"/>
      <c r="G72" s="144"/>
      <c r="H72" s="144"/>
      <c r="I72" s="144"/>
      <c r="J72" s="145">
        <f>J934</f>
        <v>0</v>
      </c>
      <c r="K72" s="142"/>
      <c r="L72" s="146"/>
    </row>
    <row r="73" spans="2:12" s="10" customFormat="1" ht="19.899999999999999" customHeight="1">
      <c r="B73" s="141"/>
      <c r="C73" s="142"/>
      <c r="D73" s="143" t="s">
        <v>120</v>
      </c>
      <c r="E73" s="144"/>
      <c r="F73" s="144"/>
      <c r="G73" s="144"/>
      <c r="H73" s="144"/>
      <c r="I73" s="144"/>
      <c r="J73" s="145">
        <f>J969</f>
        <v>0</v>
      </c>
      <c r="K73" s="142"/>
      <c r="L73" s="146"/>
    </row>
    <row r="74" spans="2:12" s="9" customFormat="1" ht="24.95" customHeight="1">
      <c r="B74" s="135"/>
      <c r="C74" s="136"/>
      <c r="D74" s="137" t="s">
        <v>121</v>
      </c>
      <c r="E74" s="138"/>
      <c r="F74" s="138"/>
      <c r="G74" s="138"/>
      <c r="H74" s="138"/>
      <c r="I74" s="138"/>
      <c r="J74" s="139">
        <f>J973</f>
        <v>0</v>
      </c>
      <c r="K74" s="136"/>
      <c r="L74" s="140"/>
    </row>
    <row r="75" spans="2:12" s="10" customFormat="1" ht="19.899999999999999" customHeight="1">
      <c r="B75" s="141"/>
      <c r="C75" s="142"/>
      <c r="D75" s="143" t="s">
        <v>122</v>
      </c>
      <c r="E75" s="144"/>
      <c r="F75" s="144"/>
      <c r="G75" s="144"/>
      <c r="H75" s="144"/>
      <c r="I75" s="144"/>
      <c r="J75" s="145">
        <f>J974</f>
        <v>0</v>
      </c>
      <c r="K75" s="142"/>
      <c r="L75" s="146"/>
    </row>
    <row r="76" spans="2:12" s="10" customFormat="1" ht="19.899999999999999" customHeight="1">
      <c r="B76" s="141"/>
      <c r="C76" s="142"/>
      <c r="D76" s="143" t="s">
        <v>123</v>
      </c>
      <c r="E76" s="144"/>
      <c r="F76" s="144"/>
      <c r="G76" s="144"/>
      <c r="H76" s="144"/>
      <c r="I76" s="144"/>
      <c r="J76" s="145">
        <f>J1042</f>
        <v>0</v>
      </c>
      <c r="K76" s="142"/>
      <c r="L76" s="146"/>
    </row>
    <row r="77" spans="2:12" s="10" customFormat="1" ht="19.899999999999999" customHeight="1">
      <c r="B77" s="141"/>
      <c r="C77" s="142"/>
      <c r="D77" s="143" t="s">
        <v>124</v>
      </c>
      <c r="E77" s="144"/>
      <c r="F77" s="144"/>
      <c r="G77" s="144"/>
      <c r="H77" s="144"/>
      <c r="I77" s="144"/>
      <c r="J77" s="145">
        <f>J1056</f>
        <v>0</v>
      </c>
      <c r="K77" s="142"/>
      <c r="L77" s="146"/>
    </row>
    <row r="78" spans="2:12" s="10" customFormat="1" ht="19.899999999999999" customHeight="1">
      <c r="B78" s="141"/>
      <c r="C78" s="142"/>
      <c r="D78" s="143" t="s">
        <v>125</v>
      </c>
      <c r="E78" s="144"/>
      <c r="F78" s="144"/>
      <c r="G78" s="144"/>
      <c r="H78" s="144"/>
      <c r="I78" s="144"/>
      <c r="J78" s="145">
        <f>J1070</f>
        <v>0</v>
      </c>
      <c r="K78" s="142"/>
      <c r="L78" s="146"/>
    </row>
    <row r="79" spans="2:12" s="10" customFormat="1" ht="19.899999999999999" customHeight="1">
      <c r="B79" s="141"/>
      <c r="C79" s="142"/>
      <c r="D79" s="143" t="s">
        <v>126</v>
      </c>
      <c r="E79" s="144"/>
      <c r="F79" s="144"/>
      <c r="G79" s="144"/>
      <c r="H79" s="144"/>
      <c r="I79" s="144"/>
      <c r="J79" s="145">
        <f>J1085</f>
        <v>0</v>
      </c>
      <c r="K79" s="142"/>
      <c r="L79" s="146"/>
    </row>
    <row r="80" spans="2:12" s="10" customFormat="1" ht="19.899999999999999" customHeight="1">
      <c r="B80" s="141"/>
      <c r="C80" s="142"/>
      <c r="D80" s="143" t="s">
        <v>127</v>
      </c>
      <c r="E80" s="144"/>
      <c r="F80" s="144"/>
      <c r="G80" s="144"/>
      <c r="H80" s="144"/>
      <c r="I80" s="144"/>
      <c r="J80" s="145">
        <f>J1192</f>
        <v>0</v>
      </c>
      <c r="K80" s="142"/>
      <c r="L80" s="146"/>
    </row>
    <row r="81" spans="1:31" s="10" customFormat="1" ht="19.899999999999999" customHeight="1">
      <c r="B81" s="141"/>
      <c r="C81" s="142"/>
      <c r="D81" s="143" t="s">
        <v>128</v>
      </c>
      <c r="E81" s="144"/>
      <c r="F81" s="144"/>
      <c r="G81" s="144"/>
      <c r="H81" s="144"/>
      <c r="I81" s="144"/>
      <c r="J81" s="145">
        <f>J1206</f>
        <v>0</v>
      </c>
      <c r="K81" s="142"/>
      <c r="L81" s="146"/>
    </row>
    <row r="82" spans="1:31" s="10" customFormat="1" ht="19.899999999999999" customHeight="1">
      <c r="B82" s="141"/>
      <c r="C82" s="142"/>
      <c r="D82" s="143" t="s">
        <v>129</v>
      </c>
      <c r="E82" s="144"/>
      <c r="F82" s="144"/>
      <c r="G82" s="144"/>
      <c r="H82" s="144"/>
      <c r="I82" s="144"/>
      <c r="J82" s="145">
        <f>J1331</f>
        <v>0</v>
      </c>
      <c r="K82" s="142"/>
      <c r="L82" s="146"/>
    </row>
    <row r="83" spans="1:31" s="10" customFormat="1" ht="19.899999999999999" customHeight="1">
      <c r="B83" s="141"/>
      <c r="C83" s="142"/>
      <c r="D83" s="143" t="s">
        <v>130</v>
      </c>
      <c r="E83" s="144"/>
      <c r="F83" s="144"/>
      <c r="G83" s="144"/>
      <c r="H83" s="144"/>
      <c r="I83" s="144"/>
      <c r="J83" s="145">
        <f>J1363</f>
        <v>0</v>
      </c>
      <c r="K83" s="142"/>
      <c r="L83" s="146"/>
    </row>
    <row r="84" spans="1:31" s="10" customFormat="1" ht="19.899999999999999" customHeight="1">
      <c r="B84" s="141"/>
      <c r="C84" s="142"/>
      <c r="D84" s="143" t="s">
        <v>131</v>
      </c>
      <c r="E84" s="144"/>
      <c r="F84" s="144"/>
      <c r="G84" s="144"/>
      <c r="H84" s="144"/>
      <c r="I84" s="144"/>
      <c r="J84" s="145">
        <f>J1427</f>
        <v>0</v>
      </c>
      <c r="K84" s="142"/>
      <c r="L84" s="146"/>
    </row>
    <row r="85" spans="1:31" s="10" customFormat="1" ht="19.899999999999999" customHeight="1">
      <c r="B85" s="141"/>
      <c r="C85" s="142"/>
      <c r="D85" s="143" t="s">
        <v>132</v>
      </c>
      <c r="E85" s="144"/>
      <c r="F85" s="144"/>
      <c r="G85" s="144"/>
      <c r="H85" s="144"/>
      <c r="I85" s="144"/>
      <c r="J85" s="145">
        <f>J1520</f>
        <v>0</v>
      </c>
      <c r="K85" s="142"/>
      <c r="L85" s="146"/>
    </row>
    <row r="86" spans="1:31" s="10" customFormat="1" ht="19.899999999999999" customHeight="1">
      <c r="B86" s="141"/>
      <c r="C86" s="142"/>
      <c r="D86" s="143" t="s">
        <v>133</v>
      </c>
      <c r="E86" s="144"/>
      <c r="F86" s="144"/>
      <c r="G86" s="144"/>
      <c r="H86" s="144"/>
      <c r="I86" s="144"/>
      <c r="J86" s="145">
        <f>J1673</f>
        <v>0</v>
      </c>
      <c r="K86" s="142"/>
      <c r="L86" s="146"/>
    </row>
    <row r="87" spans="1:31" s="2" customFormat="1" ht="21.7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6.95" customHeight="1">
      <c r="A88" s="35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92" spans="1:31" s="2" customFormat="1" ht="6.95" customHeight="1">
      <c r="A92" s="35"/>
      <c r="B92" s="50"/>
      <c r="C92" s="51"/>
      <c r="D92" s="51"/>
      <c r="E92" s="51"/>
      <c r="F92" s="51"/>
      <c r="G92" s="51"/>
      <c r="H92" s="51"/>
      <c r="I92" s="51"/>
      <c r="J92" s="51"/>
      <c r="K92" s="51"/>
      <c r="L92" s="10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24.95" customHeight="1">
      <c r="A93" s="35"/>
      <c r="B93" s="36"/>
      <c r="C93" s="24" t="s">
        <v>134</v>
      </c>
      <c r="D93" s="37"/>
      <c r="E93" s="37"/>
      <c r="F93" s="37"/>
      <c r="G93" s="37"/>
      <c r="H93" s="37"/>
      <c r="I93" s="37"/>
      <c r="J93" s="37"/>
      <c r="K93" s="37"/>
      <c r="L93" s="10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10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2" customHeight="1">
      <c r="A95" s="35"/>
      <c r="B95" s="36"/>
      <c r="C95" s="30" t="s">
        <v>16</v>
      </c>
      <c r="D95" s="37"/>
      <c r="E95" s="37"/>
      <c r="F95" s="37"/>
      <c r="G95" s="37"/>
      <c r="H95" s="37"/>
      <c r="I95" s="37"/>
      <c r="J95" s="37"/>
      <c r="K95" s="37"/>
      <c r="L95" s="107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6.5" customHeight="1">
      <c r="A96" s="35"/>
      <c r="B96" s="36"/>
      <c r="C96" s="37"/>
      <c r="D96" s="37"/>
      <c r="E96" s="372" t="str">
        <f>E7</f>
        <v>Karlovy Vary TO - oprava objektů v areálu TO (statika, zpevněné plochy)</v>
      </c>
      <c r="F96" s="373"/>
      <c r="G96" s="373"/>
      <c r="H96" s="373"/>
      <c r="I96" s="37"/>
      <c r="J96" s="37"/>
      <c r="K96" s="37"/>
      <c r="L96" s="107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2" customFormat="1" ht="12" customHeight="1">
      <c r="A97" s="35"/>
      <c r="B97" s="36"/>
      <c r="C97" s="30" t="s">
        <v>101</v>
      </c>
      <c r="D97" s="37"/>
      <c r="E97" s="37"/>
      <c r="F97" s="37"/>
      <c r="G97" s="37"/>
      <c r="H97" s="37"/>
      <c r="I97" s="37"/>
      <c r="J97" s="37"/>
      <c r="K97" s="37"/>
      <c r="L97" s="107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65" s="2" customFormat="1" ht="16.5" customHeight="1">
      <c r="A98" s="35"/>
      <c r="B98" s="36"/>
      <c r="C98" s="37"/>
      <c r="D98" s="37"/>
      <c r="E98" s="325" t="str">
        <f>E9</f>
        <v>D.1.1 - Architektonicko stavební část</v>
      </c>
      <c r="F98" s="374"/>
      <c r="G98" s="374"/>
      <c r="H98" s="374"/>
      <c r="I98" s="37"/>
      <c r="J98" s="37"/>
      <c r="K98" s="37"/>
      <c r="L98" s="107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65" s="2" customFormat="1" ht="6.9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107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65" s="2" customFormat="1" ht="12" customHeight="1">
      <c r="A100" s="35"/>
      <c r="B100" s="36"/>
      <c r="C100" s="30" t="s">
        <v>21</v>
      </c>
      <c r="D100" s="37"/>
      <c r="E100" s="37"/>
      <c r="F100" s="28" t="str">
        <f>F12</f>
        <v>KV Bohatice</v>
      </c>
      <c r="G100" s="37"/>
      <c r="H100" s="37"/>
      <c r="I100" s="30" t="s">
        <v>23</v>
      </c>
      <c r="J100" s="60" t="str">
        <f>IF(J12="","",J12)</f>
        <v>11. 9. 2023</v>
      </c>
      <c r="K100" s="37"/>
      <c r="L100" s="107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65" s="2" customFormat="1" ht="6.9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107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65" s="2" customFormat="1" ht="25.7" customHeight="1">
      <c r="A102" s="35"/>
      <c r="B102" s="36"/>
      <c r="C102" s="30" t="s">
        <v>25</v>
      </c>
      <c r="D102" s="37"/>
      <c r="E102" s="37"/>
      <c r="F102" s="28" t="str">
        <f>E15</f>
        <v>Správa železnic, státní organizace OŘ UNL</v>
      </c>
      <c r="G102" s="37"/>
      <c r="H102" s="37"/>
      <c r="I102" s="30" t="s">
        <v>32</v>
      </c>
      <c r="J102" s="33" t="str">
        <f>E21</f>
        <v>Ing. Miloš Trnka, Karlovy Vary</v>
      </c>
      <c r="K102" s="37"/>
      <c r="L102" s="107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65" s="2" customFormat="1" ht="15.2" customHeight="1">
      <c r="A103" s="35"/>
      <c r="B103" s="36"/>
      <c r="C103" s="30" t="s">
        <v>30</v>
      </c>
      <c r="D103" s="37"/>
      <c r="E103" s="37"/>
      <c r="F103" s="28" t="str">
        <f>IF(E18="","",E18)</f>
        <v>Vyplň údaj</v>
      </c>
      <c r="G103" s="37"/>
      <c r="H103" s="37"/>
      <c r="I103" s="30" t="s">
        <v>35</v>
      </c>
      <c r="J103" s="33" t="str">
        <f>E24</f>
        <v xml:space="preserve"> </v>
      </c>
      <c r="K103" s="37"/>
      <c r="L103" s="107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65" s="2" customFormat="1" ht="10.35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107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65" s="11" customFormat="1" ht="29.25" customHeight="1">
      <c r="A105" s="147"/>
      <c r="B105" s="148"/>
      <c r="C105" s="149" t="s">
        <v>135</v>
      </c>
      <c r="D105" s="150" t="s">
        <v>58</v>
      </c>
      <c r="E105" s="150" t="s">
        <v>54</v>
      </c>
      <c r="F105" s="150" t="s">
        <v>55</v>
      </c>
      <c r="G105" s="150" t="s">
        <v>136</v>
      </c>
      <c r="H105" s="150" t="s">
        <v>137</v>
      </c>
      <c r="I105" s="150" t="s">
        <v>138</v>
      </c>
      <c r="J105" s="150" t="s">
        <v>105</v>
      </c>
      <c r="K105" s="151" t="s">
        <v>139</v>
      </c>
      <c r="L105" s="152"/>
      <c r="M105" s="69" t="s">
        <v>19</v>
      </c>
      <c r="N105" s="70" t="s">
        <v>43</v>
      </c>
      <c r="O105" s="70" t="s">
        <v>140</v>
      </c>
      <c r="P105" s="70" t="s">
        <v>141</v>
      </c>
      <c r="Q105" s="70" t="s">
        <v>142</v>
      </c>
      <c r="R105" s="70" t="s">
        <v>143</v>
      </c>
      <c r="S105" s="70" t="s">
        <v>144</v>
      </c>
      <c r="T105" s="71" t="s">
        <v>145</v>
      </c>
      <c r="U105" s="147"/>
      <c r="V105" s="147"/>
      <c r="W105" s="147"/>
      <c r="X105" s="147"/>
      <c r="Y105" s="147"/>
      <c r="Z105" s="147"/>
      <c r="AA105" s="147"/>
      <c r="AB105" s="147"/>
      <c r="AC105" s="147"/>
      <c r="AD105" s="147"/>
      <c r="AE105" s="147"/>
    </row>
    <row r="106" spans="1:65" s="2" customFormat="1" ht="22.9" customHeight="1">
      <c r="A106" s="35"/>
      <c r="B106" s="36"/>
      <c r="C106" s="76" t="s">
        <v>146</v>
      </c>
      <c r="D106" s="37"/>
      <c r="E106" s="37"/>
      <c r="F106" s="37"/>
      <c r="G106" s="37"/>
      <c r="H106" s="37"/>
      <c r="I106" s="37"/>
      <c r="J106" s="153">
        <f>BK106</f>
        <v>0</v>
      </c>
      <c r="K106" s="37"/>
      <c r="L106" s="40"/>
      <c r="M106" s="72"/>
      <c r="N106" s="154"/>
      <c r="O106" s="73"/>
      <c r="P106" s="155">
        <f>P107+P973</f>
        <v>0</v>
      </c>
      <c r="Q106" s="73"/>
      <c r="R106" s="155">
        <f>R107+R973</f>
        <v>594.41068175000009</v>
      </c>
      <c r="S106" s="73"/>
      <c r="T106" s="156">
        <f>T107+T973</f>
        <v>130.30764500000004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72</v>
      </c>
      <c r="AU106" s="18" t="s">
        <v>106</v>
      </c>
      <c r="BK106" s="157">
        <f>BK107+BK973</f>
        <v>0</v>
      </c>
    </row>
    <row r="107" spans="1:65" s="12" customFormat="1" ht="25.9" customHeight="1">
      <c r="B107" s="158"/>
      <c r="C107" s="159"/>
      <c r="D107" s="160" t="s">
        <v>72</v>
      </c>
      <c r="E107" s="161" t="s">
        <v>147</v>
      </c>
      <c r="F107" s="161" t="s">
        <v>148</v>
      </c>
      <c r="G107" s="159"/>
      <c r="H107" s="159"/>
      <c r="I107" s="162"/>
      <c r="J107" s="163">
        <f>BK107</f>
        <v>0</v>
      </c>
      <c r="K107" s="159"/>
      <c r="L107" s="164"/>
      <c r="M107" s="165"/>
      <c r="N107" s="166"/>
      <c r="O107" s="166"/>
      <c r="P107" s="167">
        <f>P108+P224+P376+P443+P521+P540+P771+P934+P969</f>
        <v>0</v>
      </c>
      <c r="Q107" s="166"/>
      <c r="R107" s="167">
        <f>R108+R224+R376+R443+R521+R540+R771+R934+R969</f>
        <v>580.98785529000008</v>
      </c>
      <c r="S107" s="166"/>
      <c r="T107" s="168">
        <f>T108+T224+T376+T443+T521+T540+T771+T934+T969</f>
        <v>128.23020000000002</v>
      </c>
      <c r="AR107" s="169" t="s">
        <v>81</v>
      </c>
      <c r="AT107" s="170" t="s">
        <v>72</v>
      </c>
      <c r="AU107" s="170" t="s">
        <v>73</v>
      </c>
      <c r="AY107" s="169" t="s">
        <v>149</v>
      </c>
      <c r="BK107" s="171">
        <f>BK108+BK224+BK376+BK443+BK521+BK540+BK771+BK934+BK969</f>
        <v>0</v>
      </c>
    </row>
    <row r="108" spans="1:65" s="12" customFormat="1" ht="22.9" customHeight="1">
      <c r="B108" s="158"/>
      <c r="C108" s="159"/>
      <c r="D108" s="160" t="s">
        <v>72</v>
      </c>
      <c r="E108" s="172" t="s">
        <v>81</v>
      </c>
      <c r="F108" s="172" t="s">
        <v>150</v>
      </c>
      <c r="G108" s="159"/>
      <c r="H108" s="159"/>
      <c r="I108" s="162"/>
      <c r="J108" s="173">
        <f>BK108</f>
        <v>0</v>
      </c>
      <c r="K108" s="159"/>
      <c r="L108" s="164"/>
      <c r="M108" s="165"/>
      <c r="N108" s="166"/>
      <c r="O108" s="166"/>
      <c r="P108" s="167">
        <f>SUM(P109:P223)</f>
        <v>0</v>
      </c>
      <c r="Q108" s="166"/>
      <c r="R108" s="167">
        <f>SUM(R109:R223)</f>
        <v>0</v>
      </c>
      <c r="S108" s="166"/>
      <c r="T108" s="168">
        <f>SUM(T109:T223)</f>
        <v>12.119249999999999</v>
      </c>
      <c r="AR108" s="169" t="s">
        <v>81</v>
      </c>
      <c r="AT108" s="170" t="s">
        <v>72</v>
      </c>
      <c r="AU108" s="170" t="s">
        <v>81</v>
      </c>
      <c r="AY108" s="169" t="s">
        <v>149</v>
      </c>
      <c r="BK108" s="171">
        <f>SUM(BK109:BK223)</f>
        <v>0</v>
      </c>
    </row>
    <row r="109" spans="1:65" s="2" customFormat="1" ht="16.5" customHeight="1">
      <c r="A109" s="35"/>
      <c r="B109" s="36"/>
      <c r="C109" s="174" t="s">
        <v>81</v>
      </c>
      <c r="D109" s="174" t="s">
        <v>151</v>
      </c>
      <c r="E109" s="175" t="s">
        <v>152</v>
      </c>
      <c r="F109" s="176" t="s">
        <v>153</v>
      </c>
      <c r="G109" s="177" t="s">
        <v>154</v>
      </c>
      <c r="H109" s="178">
        <v>407</v>
      </c>
      <c r="I109" s="179"/>
      <c r="J109" s="180">
        <f>ROUND(I109*H109,2)</f>
        <v>0</v>
      </c>
      <c r="K109" s="176" t="s">
        <v>155</v>
      </c>
      <c r="L109" s="40"/>
      <c r="M109" s="181" t="s">
        <v>19</v>
      </c>
      <c r="N109" s="182" t="s">
        <v>44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156</v>
      </c>
      <c r="AT109" s="185" t="s">
        <v>151</v>
      </c>
      <c r="AU109" s="185" t="s">
        <v>83</v>
      </c>
      <c r="AY109" s="18" t="s">
        <v>149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81</v>
      </c>
      <c r="BK109" s="186">
        <f>ROUND(I109*H109,2)</f>
        <v>0</v>
      </c>
      <c r="BL109" s="18" t="s">
        <v>156</v>
      </c>
      <c r="BM109" s="185" t="s">
        <v>157</v>
      </c>
    </row>
    <row r="110" spans="1:65" s="2" customFormat="1" ht="19.5">
      <c r="A110" s="35"/>
      <c r="B110" s="36"/>
      <c r="C110" s="37"/>
      <c r="D110" s="187" t="s">
        <v>158</v>
      </c>
      <c r="E110" s="37"/>
      <c r="F110" s="188" t="s">
        <v>159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158</v>
      </c>
      <c r="AU110" s="18" t="s">
        <v>83</v>
      </c>
    </row>
    <row r="111" spans="1:65" s="2" customFormat="1" ht="11.25">
      <c r="A111" s="35"/>
      <c r="B111" s="36"/>
      <c r="C111" s="37"/>
      <c r="D111" s="192" t="s">
        <v>160</v>
      </c>
      <c r="E111" s="37"/>
      <c r="F111" s="193" t="s">
        <v>161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160</v>
      </c>
      <c r="AU111" s="18" t="s">
        <v>83</v>
      </c>
    </row>
    <row r="112" spans="1:65" s="2" customFormat="1" ht="19.5">
      <c r="A112" s="35"/>
      <c r="B112" s="36"/>
      <c r="C112" s="37"/>
      <c r="D112" s="187" t="s">
        <v>162</v>
      </c>
      <c r="E112" s="37"/>
      <c r="F112" s="194" t="s">
        <v>163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162</v>
      </c>
      <c r="AU112" s="18" t="s">
        <v>83</v>
      </c>
    </row>
    <row r="113" spans="1:65" s="2" customFormat="1" ht="16.5" customHeight="1">
      <c r="A113" s="35"/>
      <c r="B113" s="36"/>
      <c r="C113" s="174" t="s">
        <v>83</v>
      </c>
      <c r="D113" s="174" t="s">
        <v>151</v>
      </c>
      <c r="E113" s="175" t="s">
        <v>164</v>
      </c>
      <c r="F113" s="176" t="s">
        <v>165</v>
      </c>
      <c r="G113" s="177" t="s">
        <v>154</v>
      </c>
      <c r="H113" s="178">
        <v>13.35</v>
      </c>
      <c r="I113" s="179"/>
      <c r="J113" s="180">
        <f>ROUND(I113*H113,2)</f>
        <v>0</v>
      </c>
      <c r="K113" s="176" t="s">
        <v>155</v>
      </c>
      <c r="L113" s="40"/>
      <c r="M113" s="181" t="s">
        <v>19</v>
      </c>
      <c r="N113" s="182" t="s">
        <v>44</v>
      </c>
      <c r="O113" s="65"/>
      <c r="P113" s="183">
        <f>O113*H113</f>
        <v>0</v>
      </c>
      <c r="Q113" s="183">
        <v>0</v>
      </c>
      <c r="R113" s="183">
        <f>Q113*H113</f>
        <v>0</v>
      </c>
      <c r="S113" s="183">
        <v>0.35499999999999998</v>
      </c>
      <c r="T113" s="184">
        <f>S113*H113</f>
        <v>4.7392499999999993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156</v>
      </c>
      <c r="AT113" s="185" t="s">
        <v>151</v>
      </c>
      <c r="AU113" s="185" t="s">
        <v>83</v>
      </c>
      <c r="AY113" s="18" t="s">
        <v>149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81</v>
      </c>
      <c r="BK113" s="186">
        <f>ROUND(I113*H113,2)</f>
        <v>0</v>
      </c>
      <c r="BL113" s="18" t="s">
        <v>156</v>
      </c>
      <c r="BM113" s="185" t="s">
        <v>166</v>
      </c>
    </row>
    <row r="114" spans="1:65" s="2" customFormat="1" ht="19.5">
      <c r="A114" s="35"/>
      <c r="B114" s="36"/>
      <c r="C114" s="37"/>
      <c r="D114" s="187" t="s">
        <v>158</v>
      </c>
      <c r="E114" s="37"/>
      <c r="F114" s="188" t="s">
        <v>167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158</v>
      </c>
      <c r="AU114" s="18" t="s">
        <v>83</v>
      </c>
    </row>
    <row r="115" spans="1:65" s="2" customFormat="1" ht="11.25">
      <c r="A115" s="35"/>
      <c r="B115" s="36"/>
      <c r="C115" s="37"/>
      <c r="D115" s="192" t="s">
        <v>160</v>
      </c>
      <c r="E115" s="37"/>
      <c r="F115" s="193" t="s">
        <v>168</v>
      </c>
      <c r="G115" s="37"/>
      <c r="H115" s="37"/>
      <c r="I115" s="189"/>
      <c r="J115" s="37"/>
      <c r="K115" s="37"/>
      <c r="L115" s="40"/>
      <c r="M115" s="190"/>
      <c r="N115" s="191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160</v>
      </c>
      <c r="AU115" s="18" t="s">
        <v>83</v>
      </c>
    </row>
    <row r="116" spans="1:65" s="13" customFormat="1" ht="11.25">
      <c r="B116" s="195"/>
      <c r="C116" s="196"/>
      <c r="D116" s="187" t="s">
        <v>169</v>
      </c>
      <c r="E116" s="197" t="s">
        <v>19</v>
      </c>
      <c r="F116" s="198" t="s">
        <v>170</v>
      </c>
      <c r="G116" s="196"/>
      <c r="H116" s="199">
        <v>13.35</v>
      </c>
      <c r="I116" s="200"/>
      <c r="J116" s="196"/>
      <c r="K116" s="196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169</v>
      </c>
      <c r="AU116" s="205" t="s">
        <v>83</v>
      </c>
      <c r="AV116" s="13" t="s">
        <v>83</v>
      </c>
      <c r="AW116" s="13" t="s">
        <v>34</v>
      </c>
      <c r="AX116" s="13" t="s">
        <v>73</v>
      </c>
      <c r="AY116" s="205" t="s">
        <v>149</v>
      </c>
    </row>
    <row r="117" spans="1:65" s="2" customFormat="1" ht="16.5" customHeight="1">
      <c r="A117" s="35"/>
      <c r="B117" s="36"/>
      <c r="C117" s="174" t="s">
        <v>171</v>
      </c>
      <c r="D117" s="174" t="s">
        <v>151</v>
      </c>
      <c r="E117" s="175" t="s">
        <v>172</v>
      </c>
      <c r="F117" s="176" t="s">
        <v>173</v>
      </c>
      <c r="G117" s="177" t="s">
        <v>174</v>
      </c>
      <c r="H117" s="178">
        <v>36</v>
      </c>
      <c r="I117" s="179"/>
      <c r="J117" s="180">
        <f>ROUND(I117*H117,2)</f>
        <v>0</v>
      </c>
      <c r="K117" s="176" t="s">
        <v>155</v>
      </c>
      <c r="L117" s="40"/>
      <c r="M117" s="181" t="s">
        <v>19</v>
      </c>
      <c r="N117" s="182" t="s">
        <v>44</v>
      </c>
      <c r="O117" s="65"/>
      <c r="P117" s="183">
        <f>O117*H117</f>
        <v>0</v>
      </c>
      <c r="Q117" s="183">
        <v>0</v>
      </c>
      <c r="R117" s="183">
        <f>Q117*H117</f>
        <v>0</v>
      </c>
      <c r="S117" s="183">
        <v>0.20499999999999999</v>
      </c>
      <c r="T117" s="184">
        <f>S117*H117</f>
        <v>7.38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156</v>
      </c>
      <c r="AT117" s="185" t="s">
        <v>151</v>
      </c>
      <c r="AU117" s="185" t="s">
        <v>83</v>
      </c>
      <c r="AY117" s="18" t="s">
        <v>149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81</v>
      </c>
      <c r="BK117" s="186">
        <f>ROUND(I117*H117,2)</f>
        <v>0</v>
      </c>
      <c r="BL117" s="18" t="s">
        <v>156</v>
      </c>
      <c r="BM117" s="185" t="s">
        <v>175</v>
      </c>
    </row>
    <row r="118" spans="1:65" s="2" customFormat="1" ht="19.5">
      <c r="A118" s="35"/>
      <c r="B118" s="36"/>
      <c r="C118" s="37"/>
      <c r="D118" s="187" t="s">
        <v>158</v>
      </c>
      <c r="E118" s="37"/>
      <c r="F118" s="188" t="s">
        <v>176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158</v>
      </c>
      <c r="AU118" s="18" t="s">
        <v>83</v>
      </c>
    </row>
    <row r="119" spans="1:65" s="2" customFormat="1" ht="11.25">
      <c r="A119" s="35"/>
      <c r="B119" s="36"/>
      <c r="C119" s="37"/>
      <c r="D119" s="192" t="s">
        <v>160</v>
      </c>
      <c r="E119" s="37"/>
      <c r="F119" s="193" t="s">
        <v>177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160</v>
      </c>
      <c r="AU119" s="18" t="s">
        <v>83</v>
      </c>
    </row>
    <row r="120" spans="1:65" s="13" customFormat="1" ht="11.25">
      <c r="B120" s="195"/>
      <c r="C120" s="196"/>
      <c r="D120" s="187" t="s">
        <v>169</v>
      </c>
      <c r="E120" s="197" t="s">
        <v>19</v>
      </c>
      <c r="F120" s="198" t="s">
        <v>178</v>
      </c>
      <c r="G120" s="196"/>
      <c r="H120" s="199">
        <v>36</v>
      </c>
      <c r="I120" s="200"/>
      <c r="J120" s="196"/>
      <c r="K120" s="196"/>
      <c r="L120" s="201"/>
      <c r="M120" s="202"/>
      <c r="N120" s="203"/>
      <c r="O120" s="203"/>
      <c r="P120" s="203"/>
      <c r="Q120" s="203"/>
      <c r="R120" s="203"/>
      <c r="S120" s="203"/>
      <c r="T120" s="204"/>
      <c r="AT120" s="205" t="s">
        <v>169</v>
      </c>
      <c r="AU120" s="205" t="s">
        <v>83</v>
      </c>
      <c r="AV120" s="13" t="s">
        <v>83</v>
      </c>
      <c r="AW120" s="13" t="s">
        <v>34</v>
      </c>
      <c r="AX120" s="13" t="s">
        <v>73</v>
      </c>
      <c r="AY120" s="205" t="s">
        <v>149</v>
      </c>
    </row>
    <row r="121" spans="1:65" s="2" customFormat="1" ht="21.75" customHeight="1">
      <c r="A121" s="35"/>
      <c r="B121" s="36"/>
      <c r="C121" s="174" t="s">
        <v>156</v>
      </c>
      <c r="D121" s="174" t="s">
        <v>151</v>
      </c>
      <c r="E121" s="175" t="s">
        <v>179</v>
      </c>
      <c r="F121" s="176" t="s">
        <v>180</v>
      </c>
      <c r="G121" s="177" t="s">
        <v>181</v>
      </c>
      <c r="H121" s="178">
        <v>14.901999999999999</v>
      </c>
      <c r="I121" s="179"/>
      <c r="J121" s="180">
        <f>ROUND(I121*H121,2)</f>
        <v>0</v>
      </c>
      <c r="K121" s="176" t="s">
        <v>155</v>
      </c>
      <c r="L121" s="40"/>
      <c r="M121" s="181" t="s">
        <v>19</v>
      </c>
      <c r="N121" s="182" t="s">
        <v>44</v>
      </c>
      <c r="O121" s="65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156</v>
      </c>
      <c r="AT121" s="185" t="s">
        <v>151</v>
      </c>
      <c r="AU121" s="185" t="s">
        <v>83</v>
      </c>
      <c r="AY121" s="18" t="s">
        <v>149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81</v>
      </c>
      <c r="BK121" s="186">
        <f>ROUND(I121*H121,2)</f>
        <v>0</v>
      </c>
      <c r="BL121" s="18" t="s">
        <v>156</v>
      </c>
      <c r="BM121" s="185" t="s">
        <v>182</v>
      </c>
    </row>
    <row r="122" spans="1:65" s="2" customFormat="1" ht="11.25">
      <c r="A122" s="35"/>
      <c r="B122" s="36"/>
      <c r="C122" s="37"/>
      <c r="D122" s="187" t="s">
        <v>158</v>
      </c>
      <c r="E122" s="37"/>
      <c r="F122" s="188" t="s">
        <v>183</v>
      </c>
      <c r="G122" s="37"/>
      <c r="H122" s="37"/>
      <c r="I122" s="189"/>
      <c r="J122" s="37"/>
      <c r="K122" s="37"/>
      <c r="L122" s="40"/>
      <c r="M122" s="190"/>
      <c r="N122" s="19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158</v>
      </c>
      <c r="AU122" s="18" t="s">
        <v>83</v>
      </c>
    </row>
    <row r="123" spans="1:65" s="2" customFormat="1" ht="11.25">
      <c r="A123" s="35"/>
      <c r="B123" s="36"/>
      <c r="C123" s="37"/>
      <c r="D123" s="192" t="s">
        <v>160</v>
      </c>
      <c r="E123" s="37"/>
      <c r="F123" s="193" t="s">
        <v>184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160</v>
      </c>
      <c r="AU123" s="18" t="s">
        <v>83</v>
      </c>
    </row>
    <row r="124" spans="1:65" s="14" customFormat="1" ht="11.25">
      <c r="B124" s="206"/>
      <c r="C124" s="207"/>
      <c r="D124" s="187" t="s">
        <v>169</v>
      </c>
      <c r="E124" s="208" t="s">
        <v>19</v>
      </c>
      <c r="F124" s="209" t="s">
        <v>185</v>
      </c>
      <c r="G124" s="207"/>
      <c r="H124" s="208" t="s">
        <v>19</v>
      </c>
      <c r="I124" s="210"/>
      <c r="J124" s="207"/>
      <c r="K124" s="207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169</v>
      </c>
      <c r="AU124" s="215" t="s">
        <v>83</v>
      </c>
      <c r="AV124" s="14" t="s">
        <v>81</v>
      </c>
      <c r="AW124" s="14" t="s">
        <v>34</v>
      </c>
      <c r="AX124" s="14" t="s">
        <v>73</v>
      </c>
      <c r="AY124" s="215" t="s">
        <v>149</v>
      </c>
    </row>
    <row r="125" spans="1:65" s="13" customFormat="1" ht="11.25">
      <c r="B125" s="195"/>
      <c r="C125" s="196"/>
      <c r="D125" s="187" t="s">
        <v>169</v>
      </c>
      <c r="E125" s="197" t="s">
        <v>19</v>
      </c>
      <c r="F125" s="198" t="s">
        <v>186</v>
      </c>
      <c r="G125" s="196"/>
      <c r="H125" s="199">
        <v>10.8</v>
      </c>
      <c r="I125" s="200"/>
      <c r="J125" s="196"/>
      <c r="K125" s="196"/>
      <c r="L125" s="201"/>
      <c r="M125" s="202"/>
      <c r="N125" s="203"/>
      <c r="O125" s="203"/>
      <c r="P125" s="203"/>
      <c r="Q125" s="203"/>
      <c r="R125" s="203"/>
      <c r="S125" s="203"/>
      <c r="T125" s="204"/>
      <c r="AT125" s="205" t="s">
        <v>169</v>
      </c>
      <c r="AU125" s="205" t="s">
        <v>83</v>
      </c>
      <c r="AV125" s="13" t="s">
        <v>83</v>
      </c>
      <c r="AW125" s="13" t="s">
        <v>34</v>
      </c>
      <c r="AX125" s="13" t="s">
        <v>73</v>
      </c>
      <c r="AY125" s="205" t="s">
        <v>149</v>
      </c>
    </row>
    <row r="126" spans="1:65" s="14" customFormat="1" ht="11.25">
      <c r="B126" s="206"/>
      <c r="C126" s="207"/>
      <c r="D126" s="187" t="s">
        <v>169</v>
      </c>
      <c r="E126" s="208" t="s">
        <v>19</v>
      </c>
      <c r="F126" s="209" t="s">
        <v>187</v>
      </c>
      <c r="G126" s="207"/>
      <c r="H126" s="208" t="s">
        <v>19</v>
      </c>
      <c r="I126" s="210"/>
      <c r="J126" s="207"/>
      <c r="K126" s="207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169</v>
      </c>
      <c r="AU126" s="215" t="s">
        <v>83</v>
      </c>
      <c r="AV126" s="14" t="s">
        <v>81</v>
      </c>
      <c r="AW126" s="14" t="s">
        <v>34</v>
      </c>
      <c r="AX126" s="14" t="s">
        <v>73</v>
      </c>
      <c r="AY126" s="215" t="s">
        <v>149</v>
      </c>
    </row>
    <row r="127" spans="1:65" s="13" customFormat="1" ht="11.25">
      <c r="B127" s="195"/>
      <c r="C127" s="196"/>
      <c r="D127" s="187" t="s">
        <v>169</v>
      </c>
      <c r="E127" s="197" t="s">
        <v>19</v>
      </c>
      <c r="F127" s="198" t="s">
        <v>188</v>
      </c>
      <c r="G127" s="196"/>
      <c r="H127" s="199">
        <v>2.9</v>
      </c>
      <c r="I127" s="200"/>
      <c r="J127" s="196"/>
      <c r="K127" s="196"/>
      <c r="L127" s="201"/>
      <c r="M127" s="202"/>
      <c r="N127" s="203"/>
      <c r="O127" s="203"/>
      <c r="P127" s="203"/>
      <c r="Q127" s="203"/>
      <c r="R127" s="203"/>
      <c r="S127" s="203"/>
      <c r="T127" s="204"/>
      <c r="AT127" s="205" t="s">
        <v>169</v>
      </c>
      <c r="AU127" s="205" t="s">
        <v>83</v>
      </c>
      <c r="AV127" s="13" t="s">
        <v>83</v>
      </c>
      <c r="AW127" s="13" t="s">
        <v>34</v>
      </c>
      <c r="AX127" s="13" t="s">
        <v>73</v>
      </c>
      <c r="AY127" s="205" t="s">
        <v>149</v>
      </c>
    </row>
    <row r="128" spans="1:65" s="14" customFormat="1" ht="11.25">
      <c r="B128" s="206"/>
      <c r="C128" s="207"/>
      <c r="D128" s="187" t="s">
        <v>169</v>
      </c>
      <c r="E128" s="208" t="s">
        <v>19</v>
      </c>
      <c r="F128" s="209" t="s">
        <v>189</v>
      </c>
      <c r="G128" s="207"/>
      <c r="H128" s="208" t="s">
        <v>19</v>
      </c>
      <c r="I128" s="210"/>
      <c r="J128" s="207"/>
      <c r="K128" s="207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169</v>
      </c>
      <c r="AU128" s="215" t="s">
        <v>83</v>
      </c>
      <c r="AV128" s="14" t="s">
        <v>81</v>
      </c>
      <c r="AW128" s="14" t="s">
        <v>34</v>
      </c>
      <c r="AX128" s="14" t="s">
        <v>73</v>
      </c>
      <c r="AY128" s="215" t="s">
        <v>149</v>
      </c>
    </row>
    <row r="129" spans="1:65" s="13" customFormat="1" ht="11.25">
      <c r="B129" s="195"/>
      <c r="C129" s="196"/>
      <c r="D129" s="187" t="s">
        <v>169</v>
      </c>
      <c r="E129" s="197" t="s">
        <v>19</v>
      </c>
      <c r="F129" s="198" t="s">
        <v>190</v>
      </c>
      <c r="G129" s="196"/>
      <c r="H129" s="199">
        <v>1.202</v>
      </c>
      <c r="I129" s="200"/>
      <c r="J129" s="196"/>
      <c r="K129" s="196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169</v>
      </c>
      <c r="AU129" s="205" t="s">
        <v>83</v>
      </c>
      <c r="AV129" s="13" t="s">
        <v>83</v>
      </c>
      <c r="AW129" s="13" t="s">
        <v>34</v>
      </c>
      <c r="AX129" s="13" t="s">
        <v>73</v>
      </c>
      <c r="AY129" s="205" t="s">
        <v>149</v>
      </c>
    </row>
    <row r="130" spans="1:65" s="2" customFormat="1" ht="21.75" customHeight="1">
      <c r="A130" s="35"/>
      <c r="B130" s="36"/>
      <c r="C130" s="174" t="s">
        <v>191</v>
      </c>
      <c r="D130" s="174" t="s">
        <v>151</v>
      </c>
      <c r="E130" s="175" t="s">
        <v>192</v>
      </c>
      <c r="F130" s="176" t="s">
        <v>193</v>
      </c>
      <c r="G130" s="177" t="s">
        <v>181</v>
      </c>
      <c r="H130" s="178">
        <v>280</v>
      </c>
      <c r="I130" s="179"/>
      <c r="J130" s="180">
        <f>ROUND(I130*H130,2)</f>
        <v>0</v>
      </c>
      <c r="K130" s="176" t="s">
        <v>155</v>
      </c>
      <c r="L130" s="40"/>
      <c r="M130" s="181" t="s">
        <v>19</v>
      </c>
      <c r="N130" s="182" t="s">
        <v>44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156</v>
      </c>
      <c r="AT130" s="185" t="s">
        <v>151</v>
      </c>
      <c r="AU130" s="185" t="s">
        <v>83</v>
      </c>
      <c r="AY130" s="18" t="s">
        <v>149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81</v>
      </c>
      <c r="BK130" s="186">
        <f>ROUND(I130*H130,2)</f>
        <v>0</v>
      </c>
      <c r="BL130" s="18" t="s">
        <v>156</v>
      </c>
      <c r="BM130" s="185" t="s">
        <v>194</v>
      </c>
    </row>
    <row r="131" spans="1:65" s="2" customFormat="1" ht="11.25">
      <c r="A131" s="35"/>
      <c r="B131" s="36"/>
      <c r="C131" s="37"/>
      <c r="D131" s="187" t="s">
        <v>158</v>
      </c>
      <c r="E131" s="37"/>
      <c r="F131" s="188" t="s">
        <v>195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158</v>
      </c>
      <c r="AU131" s="18" t="s">
        <v>83</v>
      </c>
    </row>
    <row r="132" spans="1:65" s="2" customFormat="1" ht="11.25">
      <c r="A132" s="35"/>
      <c r="B132" s="36"/>
      <c r="C132" s="37"/>
      <c r="D132" s="192" t="s">
        <v>160</v>
      </c>
      <c r="E132" s="37"/>
      <c r="F132" s="193" t="s">
        <v>196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160</v>
      </c>
      <c r="AU132" s="18" t="s">
        <v>83</v>
      </c>
    </row>
    <row r="133" spans="1:65" s="13" customFormat="1" ht="11.25">
      <c r="B133" s="195"/>
      <c r="C133" s="196"/>
      <c r="D133" s="187" t="s">
        <v>169</v>
      </c>
      <c r="E133" s="197" t="s">
        <v>19</v>
      </c>
      <c r="F133" s="198" t="s">
        <v>197</v>
      </c>
      <c r="G133" s="196"/>
      <c r="H133" s="199">
        <v>280</v>
      </c>
      <c r="I133" s="200"/>
      <c r="J133" s="196"/>
      <c r="K133" s="196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169</v>
      </c>
      <c r="AU133" s="205" t="s">
        <v>83</v>
      </c>
      <c r="AV133" s="13" t="s">
        <v>83</v>
      </c>
      <c r="AW133" s="13" t="s">
        <v>34</v>
      </c>
      <c r="AX133" s="13" t="s">
        <v>73</v>
      </c>
      <c r="AY133" s="205" t="s">
        <v>149</v>
      </c>
    </row>
    <row r="134" spans="1:65" s="2" customFormat="1" ht="21.75" customHeight="1">
      <c r="A134" s="35"/>
      <c r="B134" s="36"/>
      <c r="C134" s="174" t="s">
        <v>198</v>
      </c>
      <c r="D134" s="174" t="s">
        <v>151</v>
      </c>
      <c r="E134" s="175" t="s">
        <v>199</v>
      </c>
      <c r="F134" s="176" t="s">
        <v>200</v>
      </c>
      <c r="G134" s="177" t="s">
        <v>181</v>
      </c>
      <c r="H134" s="178">
        <v>2.4119999999999999</v>
      </c>
      <c r="I134" s="179"/>
      <c r="J134" s="180">
        <f>ROUND(I134*H134,2)</f>
        <v>0</v>
      </c>
      <c r="K134" s="176" t="s">
        <v>155</v>
      </c>
      <c r="L134" s="40"/>
      <c r="M134" s="181" t="s">
        <v>19</v>
      </c>
      <c r="N134" s="182" t="s">
        <v>44</v>
      </c>
      <c r="O134" s="65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156</v>
      </c>
      <c r="AT134" s="185" t="s">
        <v>151</v>
      </c>
      <c r="AU134" s="185" t="s">
        <v>83</v>
      </c>
      <c r="AY134" s="18" t="s">
        <v>149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8" t="s">
        <v>81</v>
      </c>
      <c r="BK134" s="186">
        <f>ROUND(I134*H134,2)</f>
        <v>0</v>
      </c>
      <c r="BL134" s="18" t="s">
        <v>156</v>
      </c>
      <c r="BM134" s="185" t="s">
        <v>201</v>
      </c>
    </row>
    <row r="135" spans="1:65" s="2" customFormat="1" ht="19.5">
      <c r="A135" s="35"/>
      <c r="B135" s="36"/>
      <c r="C135" s="37"/>
      <c r="D135" s="187" t="s">
        <v>158</v>
      </c>
      <c r="E135" s="37"/>
      <c r="F135" s="188" t="s">
        <v>202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158</v>
      </c>
      <c r="AU135" s="18" t="s">
        <v>83</v>
      </c>
    </row>
    <row r="136" spans="1:65" s="2" customFormat="1" ht="11.25">
      <c r="A136" s="35"/>
      <c r="B136" s="36"/>
      <c r="C136" s="37"/>
      <c r="D136" s="192" t="s">
        <v>160</v>
      </c>
      <c r="E136" s="37"/>
      <c r="F136" s="193" t="s">
        <v>203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160</v>
      </c>
      <c r="AU136" s="18" t="s">
        <v>83</v>
      </c>
    </row>
    <row r="137" spans="1:65" s="14" customFormat="1" ht="11.25">
      <c r="B137" s="206"/>
      <c r="C137" s="207"/>
      <c r="D137" s="187" t="s">
        <v>169</v>
      </c>
      <c r="E137" s="208" t="s">
        <v>19</v>
      </c>
      <c r="F137" s="209" t="s">
        <v>204</v>
      </c>
      <c r="G137" s="207"/>
      <c r="H137" s="208" t="s">
        <v>19</v>
      </c>
      <c r="I137" s="210"/>
      <c r="J137" s="207"/>
      <c r="K137" s="207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169</v>
      </c>
      <c r="AU137" s="215" t="s">
        <v>83</v>
      </c>
      <c r="AV137" s="14" t="s">
        <v>81</v>
      </c>
      <c r="AW137" s="14" t="s">
        <v>34</v>
      </c>
      <c r="AX137" s="14" t="s">
        <v>73</v>
      </c>
      <c r="AY137" s="215" t="s">
        <v>149</v>
      </c>
    </row>
    <row r="138" spans="1:65" s="13" customFormat="1" ht="11.25">
      <c r="B138" s="195"/>
      <c r="C138" s="196"/>
      <c r="D138" s="187" t="s">
        <v>169</v>
      </c>
      <c r="E138" s="197" t="s">
        <v>19</v>
      </c>
      <c r="F138" s="198" t="s">
        <v>205</v>
      </c>
      <c r="G138" s="196"/>
      <c r="H138" s="199">
        <v>1.1519999999999999</v>
      </c>
      <c r="I138" s="200"/>
      <c r="J138" s="196"/>
      <c r="K138" s="196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169</v>
      </c>
      <c r="AU138" s="205" t="s">
        <v>83</v>
      </c>
      <c r="AV138" s="13" t="s">
        <v>83</v>
      </c>
      <c r="AW138" s="13" t="s">
        <v>34</v>
      </c>
      <c r="AX138" s="13" t="s">
        <v>73</v>
      </c>
      <c r="AY138" s="205" t="s">
        <v>149</v>
      </c>
    </row>
    <row r="139" spans="1:65" s="14" customFormat="1" ht="11.25">
      <c r="B139" s="206"/>
      <c r="C139" s="207"/>
      <c r="D139" s="187" t="s">
        <v>169</v>
      </c>
      <c r="E139" s="208" t="s">
        <v>19</v>
      </c>
      <c r="F139" s="209" t="s">
        <v>206</v>
      </c>
      <c r="G139" s="207"/>
      <c r="H139" s="208" t="s">
        <v>19</v>
      </c>
      <c r="I139" s="210"/>
      <c r="J139" s="207"/>
      <c r="K139" s="207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169</v>
      </c>
      <c r="AU139" s="215" t="s">
        <v>83</v>
      </c>
      <c r="AV139" s="14" t="s">
        <v>81</v>
      </c>
      <c r="AW139" s="14" t="s">
        <v>34</v>
      </c>
      <c r="AX139" s="14" t="s">
        <v>73</v>
      </c>
      <c r="AY139" s="215" t="s">
        <v>149</v>
      </c>
    </row>
    <row r="140" spans="1:65" s="13" customFormat="1" ht="11.25">
      <c r="B140" s="195"/>
      <c r="C140" s="196"/>
      <c r="D140" s="187" t="s">
        <v>169</v>
      </c>
      <c r="E140" s="197" t="s">
        <v>19</v>
      </c>
      <c r="F140" s="198" t="s">
        <v>207</v>
      </c>
      <c r="G140" s="196"/>
      <c r="H140" s="199">
        <v>1.26</v>
      </c>
      <c r="I140" s="200"/>
      <c r="J140" s="196"/>
      <c r="K140" s="196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169</v>
      </c>
      <c r="AU140" s="205" t="s">
        <v>83</v>
      </c>
      <c r="AV140" s="13" t="s">
        <v>83</v>
      </c>
      <c r="AW140" s="13" t="s">
        <v>34</v>
      </c>
      <c r="AX140" s="13" t="s">
        <v>73</v>
      </c>
      <c r="AY140" s="205" t="s">
        <v>149</v>
      </c>
    </row>
    <row r="141" spans="1:65" s="2" customFormat="1" ht="21.75" customHeight="1">
      <c r="A141" s="35"/>
      <c r="B141" s="36"/>
      <c r="C141" s="174" t="s">
        <v>208</v>
      </c>
      <c r="D141" s="174" t="s">
        <v>151</v>
      </c>
      <c r="E141" s="175" t="s">
        <v>209</v>
      </c>
      <c r="F141" s="176" t="s">
        <v>210</v>
      </c>
      <c r="G141" s="177" t="s">
        <v>181</v>
      </c>
      <c r="H141" s="178">
        <v>48.195</v>
      </c>
      <c r="I141" s="179"/>
      <c r="J141" s="180">
        <f>ROUND(I141*H141,2)</f>
        <v>0</v>
      </c>
      <c r="K141" s="176" t="s">
        <v>155</v>
      </c>
      <c r="L141" s="40"/>
      <c r="M141" s="181" t="s">
        <v>19</v>
      </c>
      <c r="N141" s="182" t="s">
        <v>44</v>
      </c>
      <c r="O141" s="65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156</v>
      </c>
      <c r="AT141" s="185" t="s">
        <v>151</v>
      </c>
      <c r="AU141" s="185" t="s">
        <v>83</v>
      </c>
      <c r="AY141" s="18" t="s">
        <v>149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8" t="s">
        <v>81</v>
      </c>
      <c r="BK141" s="186">
        <f>ROUND(I141*H141,2)</f>
        <v>0</v>
      </c>
      <c r="BL141" s="18" t="s">
        <v>156</v>
      </c>
      <c r="BM141" s="185" t="s">
        <v>211</v>
      </c>
    </row>
    <row r="142" spans="1:65" s="2" customFormat="1" ht="19.5">
      <c r="A142" s="35"/>
      <c r="B142" s="36"/>
      <c r="C142" s="37"/>
      <c r="D142" s="187" t="s">
        <v>158</v>
      </c>
      <c r="E142" s="37"/>
      <c r="F142" s="188" t="s">
        <v>212</v>
      </c>
      <c r="G142" s="37"/>
      <c r="H142" s="37"/>
      <c r="I142" s="189"/>
      <c r="J142" s="37"/>
      <c r="K142" s="37"/>
      <c r="L142" s="40"/>
      <c r="M142" s="190"/>
      <c r="N142" s="191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158</v>
      </c>
      <c r="AU142" s="18" t="s">
        <v>83</v>
      </c>
    </row>
    <row r="143" spans="1:65" s="2" customFormat="1" ht="11.25">
      <c r="A143" s="35"/>
      <c r="B143" s="36"/>
      <c r="C143" s="37"/>
      <c r="D143" s="192" t="s">
        <v>160</v>
      </c>
      <c r="E143" s="37"/>
      <c r="F143" s="193" t="s">
        <v>213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160</v>
      </c>
      <c r="AU143" s="18" t="s">
        <v>83</v>
      </c>
    </row>
    <row r="144" spans="1:65" s="14" customFormat="1" ht="11.25">
      <c r="B144" s="206"/>
      <c r="C144" s="207"/>
      <c r="D144" s="187" t="s">
        <v>169</v>
      </c>
      <c r="E144" s="208" t="s">
        <v>19</v>
      </c>
      <c r="F144" s="209" t="s">
        <v>214</v>
      </c>
      <c r="G144" s="207"/>
      <c r="H144" s="208" t="s">
        <v>19</v>
      </c>
      <c r="I144" s="210"/>
      <c r="J144" s="207"/>
      <c r="K144" s="207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169</v>
      </c>
      <c r="AU144" s="215" t="s">
        <v>83</v>
      </c>
      <c r="AV144" s="14" t="s">
        <v>81</v>
      </c>
      <c r="AW144" s="14" t="s">
        <v>34</v>
      </c>
      <c r="AX144" s="14" t="s">
        <v>73</v>
      </c>
      <c r="AY144" s="215" t="s">
        <v>149</v>
      </c>
    </row>
    <row r="145" spans="1:65" s="13" customFormat="1" ht="11.25">
      <c r="B145" s="195"/>
      <c r="C145" s="196"/>
      <c r="D145" s="187" t="s">
        <v>169</v>
      </c>
      <c r="E145" s="197" t="s">
        <v>19</v>
      </c>
      <c r="F145" s="198" t="s">
        <v>215</v>
      </c>
      <c r="G145" s="196"/>
      <c r="H145" s="199">
        <v>36.854999999999997</v>
      </c>
      <c r="I145" s="200"/>
      <c r="J145" s="196"/>
      <c r="K145" s="196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169</v>
      </c>
      <c r="AU145" s="205" t="s">
        <v>83</v>
      </c>
      <c r="AV145" s="13" t="s">
        <v>83</v>
      </c>
      <c r="AW145" s="13" t="s">
        <v>34</v>
      </c>
      <c r="AX145" s="13" t="s">
        <v>73</v>
      </c>
      <c r="AY145" s="205" t="s">
        <v>149</v>
      </c>
    </row>
    <row r="146" spans="1:65" s="13" customFormat="1" ht="11.25">
      <c r="B146" s="195"/>
      <c r="C146" s="196"/>
      <c r="D146" s="187" t="s">
        <v>169</v>
      </c>
      <c r="E146" s="197" t="s">
        <v>19</v>
      </c>
      <c r="F146" s="198" t="s">
        <v>216</v>
      </c>
      <c r="G146" s="196"/>
      <c r="H146" s="199">
        <v>11.34</v>
      </c>
      <c r="I146" s="200"/>
      <c r="J146" s="196"/>
      <c r="K146" s="196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169</v>
      </c>
      <c r="AU146" s="205" t="s">
        <v>83</v>
      </c>
      <c r="AV146" s="13" t="s">
        <v>83</v>
      </c>
      <c r="AW146" s="13" t="s">
        <v>34</v>
      </c>
      <c r="AX146" s="13" t="s">
        <v>73</v>
      </c>
      <c r="AY146" s="205" t="s">
        <v>149</v>
      </c>
    </row>
    <row r="147" spans="1:65" s="2" customFormat="1" ht="21.75" customHeight="1">
      <c r="A147" s="35"/>
      <c r="B147" s="36"/>
      <c r="C147" s="174" t="s">
        <v>217</v>
      </c>
      <c r="D147" s="174" t="s">
        <v>151</v>
      </c>
      <c r="E147" s="175" t="s">
        <v>218</v>
      </c>
      <c r="F147" s="176" t="s">
        <v>219</v>
      </c>
      <c r="G147" s="177" t="s">
        <v>181</v>
      </c>
      <c r="H147" s="178">
        <v>2.722</v>
      </c>
      <c r="I147" s="179"/>
      <c r="J147" s="180">
        <f>ROUND(I147*H147,2)</f>
        <v>0</v>
      </c>
      <c r="K147" s="176" t="s">
        <v>155</v>
      </c>
      <c r="L147" s="40"/>
      <c r="M147" s="181" t="s">
        <v>19</v>
      </c>
      <c r="N147" s="182" t="s">
        <v>44</v>
      </c>
      <c r="O147" s="65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156</v>
      </c>
      <c r="AT147" s="185" t="s">
        <v>151</v>
      </c>
      <c r="AU147" s="185" t="s">
        <v>83</v>
      </c>
      <c r="AY147" s="18" t="s">
        <v>149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81</v>
      </c>
      <c r="BK147" s="186">
        <f>ROUND(I147*H147,2)</f>
        <v>0</v>
      </c>
      <c r="BL147" s="18" t="s">
        <v>156</v>
      </c>
      <c r="BM147" s="185" t="s">
        <v>220</v>
      </c>
    </row>
    <row r="148" spans="1:65" s="2" customFormat="1" ht="19.5">
      <c r="A148" s="35"/>
      <c r="B148" s="36"/>
      <c r="C148" s="37"/>
      <c r="D148" s="187" t="s">
        <v>158</v>
      </c>
      <c r="E148" s="37"/>
      <c r="F148" s="188" t="s">
        <v>221</v>
      </c>
      <c r="G148" s="37"/>
      <c r="H148" s="37"/>
      <c r="I148" s="189"/>
      <c r="J148" s="37"/>
      <c r="K148" s="37"/>
      <c r="L148" s="40"/>
      <c r="M148" s="190"/>
      <c r="N148" s="191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158</v>
      </c>
      <c r="AU148" s="18" t="s">
        <v>83</v>
      </c>
    </row>
    <row r="149" spans="1:65" s="2" customFormat="1" ht="11.25">
      <c r="A149" s="35"/>
      <c r="B149" s="36"/>
      <c r="C149" s="37"/>
      <c r="D149" s="192" t="s">
        <v>160</v>
      </c>
      <c r="E149" s="37"/>
      <c r="F149" s="193" t="s">
        <v>222</v>
      </c>
      <c r="G149" s="37"/>
      <c r="H149" s="37"/>
      <c r="I149" s="189"/>
      <c r="J149" s="37"/>
      <c r="K149" s="37"/>
      <c r="L149" s="40"/>
      <c r="M149" s="190"/>
      <c r="N149" s="191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160</v>
      </c>
      <c r="AU149" s="18" t="s">
        <v>83</v>
      </c>
    </row>
    <row r="150" spans="1:65" s="14" customFormat="1" ht="11.25">
      <c r="B150" s="206"/>
      <c r="C150" s="207"/>
      <c r="D150" s="187" t="s">
        <v>169</v>
      </c>
      <c r="E150" s="208" t="s">
        <v>19</v>
      </c>
      <c r="F150" s="209" t="s">
        <v>223</v>
      </c>
      <c r="G150" s="207"/>
      <c r="H150" s="208" t="s">
        <v>19</v>
      </c>
      <c r="I150" s="210"/>
      <c r="J150" s="207"/>
      <c r="K150" s="207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169</v>
      </c>
      <c r="AU150" s="215" t="s">
        <v>83</v>
      </c>
      <c r="AV150" s="14" t="s">
        <v>81</v>
      </c>
      <c r="AW150" s="14" t="s">
        <v>34</v>
      </c>
      <c r="AX150" s="14" t="s">
        <v>73</v>
      </c>
      <c r="AY150" s="215" t="s">
        <v>149</v>
      </c>
    </row>
    <row r="151" spans="1:65" s="13" customFormat="1" ht="11.25">
      <c r="B151" s="195"/>
      <c r="C151" s="196"/>
      <c r="D151" s="187" t="s">
        <v>169</v>
      </c>
      <c r="E151" s="197" t="s">
        <v>19</v>
      </c>
      <c r="F151" s="198" t="s">
        <v>224</v>
      </c>
      <c r="G151" s="196"/>
      <c r="H151" s="199">
        <v>2.722</v>
      </c>
      <c r="I151" s="200"/>
      <c r="J151" s="196"/>
      <c r="K151" s="196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169</v>
      </c>
      <c r="AU151" s="205" t="s">
        <v>83</v>
      </c>
      <c r="AV151" s="13" t="s">
        <v>83</v>
      </c>
      <c r="AW151" s="13" t="s">
        <v>34</v>
      </c>
      <c r="AX151" s="13" t="s">
        <v>73</v>
      </c>
      <c r="AY151" s="205" t="s">
        <v>149</v>
      </c>
    </row>
    <row r="152" spans="1:65" s="2" customFormat="1" ht="21.75" customHeight="1">
      <c r="A152" s="35"/>
      <c r="B152" s="36"/>
      <c r="C152" s="174" t="s">
        <v>225</v>
      </c>
      <c r="D152" s="174" t="s">
        <v>151</v>
      </c>
      <c r="E152" s="175" t="s">
        <v>226</v>
      </c>
      <c r="F152" s="176" t="s">
        <v>227</v>
      </c>
      <c r="G152" s="177" t="s">
        <v>181</v>
      </c>
      <c r="H152" s="178">
        <v>153.20699999999999</v>
      </c>
      <c r="I152" s="179"/>
      <c r="J152" s="180">
        <f>ROUND(I152*H152,2)</f>
        <v>0</v>
      </c>
      <c r="K152" s="176" t="s">
        <v>155</v>
      </c>
      <c r="L152" s="40"/>
      <c r="M152" s="181" t="s">
        <v>19</v>
      </c>
      <c r="N152" s="182" t="s">
        <v>44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156</v>
      </c>
      <c r="AT152" s="185" t="s">
        <v>151</v>
      </c>
      <c r="AU152" s="185" t="s">
        <v>83</v>
      </c>
      <c r="AY152" s="18" t="s">
        <v>149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81</v>
      </c>
      <c r="BK152" s="186">
        <f>ROUND(I152*H152,2)</f>
        <v>0</v>
      </c>
      <c r="BL152" s="18" t="s">
        <v>156</v>
      </c>
      <c r="BM152" s="185" t="s">
        <v>228</v>
      </c>
    </row>
    <row r="153" spans="1:65" s="2" customFormat="1" ht="19.5">
      <c r="A153" s="35"/>
      <c r="B153" s="36"/>
      <c r="C153" s="37"/>
      <c r="D153" s="187" t="s">
        <v>158</v>
      </c>
      <c r="E153" s="37"/>
      <c r="F153" s="188" t="s">
        <v>229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158</v>
      </c>
      <c r="AU153" s="18" t="s">
        <v>83</v>
      </c>
    </row>
    <row r="154" spans="1:65" s="2" customFormat="1" ht="11.25">
      <c r="A154" s="35"/>
      <c r="B154" s="36"/>
      <c r="C154" s="37"/>
      <c r="D154" s="192" t="s">
        <v>160</v>
      </c>
      <c r="E154" s="37"/>
      <c r="F154" s="193" t="s">
        <v>230</v>
      </c>
      <c r="G154" s="37"/>
      <c r="H154" s="37"/>
      <c r="I154" s="189"/>
      <c r="J154" s="37"/>
      <c r="K154" s="37"/>
      <c r="L154" s="40"/>
      <c r="M154" s="190"/>
      <c r="N154" s="191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160</v>
      </c>
      <c r="AU154" s="18" t="s">
        <v>83</v>
      </c>
    </row>
    <row r="155" spans="1:65" s="14" customFormat="1" ht="11.25">
      <c r="B155" s="206"/>
      <c r="C155" s="207"/>
      <c r="D155" s="187" t="s">
        <v>169</v>
      </c>
      <c r="E155" s="208" t="s">
        <v>19</v>
      </c>
      <c r="F155" s="209" t="s">
        <v>231</v>
      </c>
      <c r="G155" s="207"/>
      <c r="H155" s="208" t="s">
        <v>19</v>
      </c>
      <c r="I155" s="210"/>
      <c r="J155" s="207"/>
      <c r="K155" s="207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169</v>
      </c>
      <c r="AU155" s="215" t="s">
        <v>83</v>
      </c>
      <c r="AV155" s="14" t="s">
        <v>81</v>
      </c>
      <c r="AW155" s="14" t="s">
        <v>34</v>
      </c>
      <c r="AX155" s="14" t="s">
        <v>73</v>
      </c>
      <c r="AY155" s="215" t="s">
        <v>149</v>
      </c>
    </row>
    <row r="156" spans="1:65" s="13" customFormat="1" ht="11.25">
      <c r="B156" s="195"/>
      <c r="C156" s="196"/>
      <c r="D156" s="187" t="s">
        <v>169</v>
      </c>
      <c r="E156" s="197" t="s">
        <v>19</v>
      </c>
      <c r="F156" s="198" t="s">
        <v>232</v>
      </c>
      <c r="G156" s="196"/>
      <c r="H156" s="199">
        <v>30.148</v>
      </c>
      <c r="I156" s="200"/>
      <c r="J156" s="196"/>
      <c r="K156" s="196"/>
      <c r="L156" s="201"/>
      <c r="M156" s="202"/>
      <c r="N156" s="203"/>
      <c r="O156" s="203"/>
      <c r="P156" s="203"/>
      <c r="Q156" s="203"/>
      <c r="R156" s="203"/>
      <c r="S156" s="203"/>
      <c r="T156" s="204"/>
      <c r="AT156" s="205" t="s">
        <v>169</v>
      </c>
      <c r="AU156" s="205" t="s">
        <v>83</v>
      </c>
      <c r="AV156" s="13" t="s">
        <v>83</v>
      </c>
      <c r="AW156" s="13" t="s">
        <v>34</v>
      </c>
      <c r="AX156" s="13" t="s">
        <v>73</v>
      </c>
      <c r="AY156" s="205" t="s">
        <v>149</v>
      </c>
    </row>
    <row r="157" spans="1:65" s="13" customFormat="1" ht="11.25">
      <c r="B157" s="195"/>
      <c r="C157" s="196"/>
      <c r="D157" s="187" t="s">
        <v>169</v>
      </c>
      <c r="E157" s="197" t="s">
        <v>19</v>
      </c>
      <c r="F157" s="198" t="s">
        <v>233</v>
      </c>
      <c r="G157" s="196"/>
      <c r="H157" s="199">
        <v>27.69</v>
      </c>
      <c r="I157" s="200"/>
      <c r="J157" s="196"/>
      <c r="K157" s="196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169</v>
      </c>
      <c r="AU157" s="205" t="s">
        <v>83</v>
      </c>
      <c r="AV157" s="13" t="s">
        <v>83</v>
      </c>
      <c r="AW157" s="13" t="s">
        <v>34</v>
      </c>
      <c r="AX157" s="13" t="s">
        <v>73</v>
      </c>
      <c r="AY157" s="205" t="s">
        <v>149</v>
      </c>
    </row>
    <row r="158" spans="1:65" s="13" customFormat="1" ht="11.25">
      <c r="B158" s="195"/>
      <c r="C158" s="196"/>
      <c r="D158" s="187" t="s">
        <v>169</v>
      </c>
      <c r="E158" s="197" t="s">
        <v>19</v>
      </c>
      <c r="F158" s="198" t="s">
        <v>234</v>
      </c>
      <c r="G158" s="196"/>
      <c r="H158" s="199">
        <v>51.8</v>
      </c>
      <c r="I158" s="200"/>
      <c r="J158" s="196"/>
      <c r="K158" s="196"/>
      <c r="L158" s="201"/>
      <c r="M158" s="202"/>
      <c r="N158" s="203"/>
      <c r="O158" s="203"/>
      <c r="P158" s="203"/>
      <c r="Q158" s="203"/>
      <c r="R158" s="203"/>
      <c r="S158" s="203"/>
      <c r="T158" s="204"/>
      <c r="AT158" s="205" t="s">
        <v>169</v>
      </c>
      <c r="AU158" s="205" t="s">
        <v>83</v>
      </c>
      <c r="AV158" s="13" t="s">
        <v>83</v>
      </c>
      <c r="AW158" s="13" t="s">
        <v>34</v>
      </c>
      <c r="AX158" s="13" t="s">
        <v>73</v>
      </c>
      <c r="AY158" s="205" t="s">
        <v>149</v>
      </c>
    </row>
    <row r="159" spans="1:65" s="13" customFormat="1" ht="11.25">
      <c r="B159" s="195"/>
      <c r="C159" s="196"/>
      <c r="D159" s="187" t="s">
        <v>169</v>
      </c>
      <c r="E159" s="197" t="s">
        <v>19</v>
      </c>
      <c r="F159" s="198" t="s">
        <v>235</v>
      </c>
      <c r="G159" s="196"/>
      <c r="H159" s="199">
        <v>14.25</v>
      </c>
      <c r="I159" s="200"/>
      <c r="J159" s="196"/>
      <c r="K159" s="196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169</v>
      </c>
      <c r="AU159" s="205" t="s">
        <v>83</v>
      </c>
      <c r="AV159" s="13" t="s">
        <v>83</v>
      </c>
      <c r="AW159" s="13" t="s">
        <v>34</v>
      </c>
      <c r="AX159" s="13" t="s">
        <v>73</v>
      </c>
      <c r="AY159" s="205" t="s">
        <v>149</v>
      </c>
    </row>
    <row r="160" spans="1:65" s="13" customFormat="1" ht="11.25">
      <c r="B160" s="195"/>
      <c r="C160" s="196"/>
      <c r="D160" s="187" t="s">
        <v>169</v>
      </c>
      <c r="E160" s="197" t="s">
        <v>19</v>
      </c>
      <c r="F160" s="198" t="s">
        <v>236</v>
      </c>
      <c r="G160" s="196"/>
      <c r="H160" s="199">
        <v>20.98</v>
      </c>
      <c r="I160" s="200"/>
      <c r="J160" s="196"/>
      <c r="K160" s="196"/>
      <c r="L160" s="201"/>
      <c r="M160" s="202"/>
      <c r="N160" s="203"/>
      <c r="O160" s="203"/>
      <c r="P160" s="203"/>
      <c r="Q160" s="203"/>
      <c r="R160" s="203"/>
      <c r="S160" s="203"/>
      <c r="T160" s="204"/>
      <c r="AT160" s="205" t="s">
        <v>169</v>
      </c>
      <c r="AU160" s="205" t="s">
        <v>83</v>
      </c>
      <c r="AV160" s="13" t="s">
        <v>83</v>
      </c>
      <c r="AW160" s="13" t="s">
        <v>34</v>
      </c>
      <c r="AX160" s="13" t="s">
        <v>73</v>
      </c>
      <c r="AY160" s="205" t="s">
        <v>149</v>
      </c>
    </row>
    <row r="161" spans="1:65" s="13" customFormat="1" ht="11.25">
      <c r="B161" s="195"/>
      <c r="C161" s="196"/>
      <c r="D161" s="187" t="s">
        <v>169</v>
      </c>
      <c r="E161" s="197" t="s">
        <v>19</v>
      </c>
      <c r="F161" s="198" t="s">
        <v>237</v>
      </c>
      <c r="G161" s="196"/>
      <c r="H161" s="199">
        <v>8.3390000000000004</v>
      </c>
      <c r="I161" s="200"/>
      <c r="J161" s="196"/>
      <c r="K161" s="196"/>
      <c r="L161" s="201"/>
      <c r="M161" s="202"/>
      <c r="N161" s="203"/>
      <c r="O161" s="203"/>
      <c r="P161" s="203"/>
      <c r="Q161" s="203"/>
      <c r="R161" s="203"/>
      <c r="S161" s="203"/>
      <c r="T161" s="204"/>
      <c r="AT161" s="205" t="s">
        <v>169</v>
      </c>
      <c r="AU161" s="205" t="s">
        <v>83</v>
      </c>
      <c r="AV161" s="13" t="s">
        <v>83</v>
      </c>
      <c r="AW161" s="13" t="s">
        <v>34</v>
      </c>
      <c r="AX161" s="13" t="s">
        <v>73</v>
      </c>
      <c r="AY161" s="205" t="s">
        <v>149</v>
      </c>
    </row>
    <row r="162" spans="1:65" s="2" customFormat="1" ht="21.75" customHeight="1">
      <c r="A162" s="35"/>
      <c r="B162" s="36"/>
      <c r="C162" s="174" t="s">
        <v>238</v>
      </c>
      <c r="D162" s="174" t="s">
        <v>151</v>
      </c>
      <c r="E162" s="175" t="s">
        <v>239</v>
      </c>
      <c r="F162" s="176" t="s">
        <v>240</v>
      </c>
      <c r="G162" s="177" t="s">
        <v>181</v>
      </c>
      <c r="H162" s="178">
        <v>3.4020000000000001</v>
      </c>
      <c r="I162" s="179"/>
      <c r="J162" s="180">
        <f>ROUND(I162*H162,2)</f>
        <v>0</v>
      </c>
      <c r="K162" s="176" t="s">
        <v>155</v>
      </c>
      <c r="L162" s="40"/>
      <c r="M162" s="181" t="s">
        <v>19</v>
      </c>
      <c r="N162" s="182" t="s">
        <v>44</v>
      </c>
      <c r="O162" s="65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5" t="s">
        <v>156</v>
      </c>
      <c r="AT162" s="185" t="s">
        <v>151</v>
      </c>
      <c r="AU162" s="185" t="s">
        <v>83</v>
      </c>
      <c r="AY162" s="18" t="s">
        <v>149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8" t="s">
        <v>81</v>
      </c>
      <c r="BK162" s="186">
        <f>ROUND(I162*H162,2)</f>
        <v>0</v>
      </c>
      <c r="BL162" s="18" t="s">
        <v>156</v>
      </c>
      <c r="BM162" s="185" t="s">
        <v>241</v>
      </c>
    </row>
    <row r="163" spans="1:65" s="2" customFormat="1" ht="11.25">
      <c r="A163" s="35"/>
      <c r="B163" s="36"/>
      <c r="C163" s="37"/>
      <c r="D163" s="187" t="s">
        <v>158</v>
      </c>
      <c r="E163" s="37"/>
      <c r="F163" s="188" t="s">
        <v>242</v>
      </c>
      <c r="G163" s="37"/>
      <c r="H163" s="37"/>
      <c r="I163" s="189"/>
      <c r="J163" s="37"/>
      <c r="K163" s="37"/>
      <c r="L163" s="40"/>
      <c r="M163" s="190"/>
      <c r="N163" s="191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158</v>
      </c>
      <c r="AU163" s="18" t="s">
        <v>83</v>
      </c>
    </row>
    <row r="164" spans="1:65" s="2" customFormat="1" ht="11.25">
      <c r="A164" s="35"/>
      <c r="B164" s="36"/>
      <c r="C164" s="37"/>
      <c r="D164" s="192" t="s">
        <v>160</v>
      </c>
      <c r="E164" s="37"/>
      <c r="F164" s="193" t="s">
        <v>243</v>
      </c>
      <c r="G164" s="37"/>
      <c r="H164" s="37"/>
      <c r="I164" s="189"/>
      <c r="J164" s="37"/>
      <c r="K164" s="37"/>
      <c r="L164" s="40"/>
      <c r="M164" s="190"/>
      <c r="N164" s="191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160</v>
      </c>
      <c r="AU164" s="18" t="s">
        <v>83</v>
      </c>
    </row>
    <row r="165" spans="1:65" s="14" customFormat="1" ht="11.25">
      <c r="B165" s="206"/>
      <c r="C165" s="207"/>
      <c r="D165" s="187" t="s">
        <v>169</v>
      </c>
      <c r="E165" s="208" t="s">
        <v>19</v>
      </c>
      <c r="F165" s="209" t="s">
        <v>214</v>
      </c>
      <c r="G165" s="207"/>
      <c r="H165" s="208" t="s">
        <v>19</v>
      </c>
      <c r="I165" s="210"/>
      <c r="J165" s="207"/>
      <c r="K165" s="207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169</v>
      </c>
      <c r="AU165" s="215" t="s">
        <v>83</v>
      </c>
      <c r="AV165" s="14" t="s">
        <v>81</v>
      </c>
      <c r="AW165" s="14" t="s">
        <v>34</v>
      </c>
      <c r="AX165" s="14" t="s">
        <v>73</v>
      </c>
      <c r="AY165" s="215" t="s">
        <v>149</v>
      </c>
    </row>
    <row r="166" spans="1:65" s="13" customFormat="1" ht="11.25">
      <c r="B166" s="195"/>
      <c r="C166" s="196"/>
      <c r="D166" s="187" t="s">
        <v>169</v>
      </c>
      <c r="E166" s="197" t="s">
        <v>19</v>
      </c>
      <c r="F166" s="198" t="s">
        <v>244</v>
      </c>
      <c r="G166" s="196"/>
      <c r="H166" s="199">
        <v>3.4020000000000001</v>
      </c>
      <c r="I166" s="200"/>
      <c r="J166" s="196"/>
      <c r="K166" s="196"/>
      <c r="L166" s="201"/>
      <c r="M166" s="202"/>
      <c r="N166" s="203"/>
      <c r="O166" s="203"/>
      <c r="P166" s="203"/>
      <c r="Q166" s="203"/>
      <c r="R166" s="203"/>
      <c r="S166" s="203"/>
      <c r="T166" s="204"/>
      <c r="AT166" s="205" t="s">
        <v>169</v>
      </c>
      <c r="AU166" s="205" t="s">
        <v>83</v>
      </c>
      <c r="AV166" s="13" t="s">
        <v>83</v>
      </c>
      <c r="AW166" s="13" t="s">
        <v>34</v>
      </c>
      <c r="AX166" s="13" t="s">
        <v>73</v>
      </c>
      <c r="AY166" s="205" t="s">
        <v>149</v>
      </c>
    </row>
    <row r="167" spans="1:65" s="2" customFormat="1" ht="21.75" customHeight="1">
      <c r="A167" s="35"/>
      <c r="B167" s="36"/>
      <c r="C167" s="174" t="s">
        <v>245</v>
      </c>
      <c r="D167" s="174" t="s">
        <v>151</v>
      </c>
      <c r="E167" s="175" t="s">
        <v>246</v>
      </c>
      <c r="F167" s="176" t="s">
        <v>247</v>
      </c>
      <c r="G167" s="177" t="s">
        <v>181</v>
      </c>
      <c r="H167" s="178">
        <v>307.84399999999999</v>
      </c>
      <c r="I167" s="179"/>
      <c r="J167" s="180">
        <f>ROUND(I167*H167,2)</f>
        <v>0</v>
      </c>
      <c r="K167" s="176" t="s">
        <v>155</v>
      </c>
      <c r="L167" s="40"/>
      <c r="M167" s="181" t="s">
        <v>19</v>
      </c>
      <c r="N167" s="182" t="s">
        <v>44</v>
      </c>
      <c r="O167" s="65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5" t="s">
        <v>156</v>
      </c>
      <c r="AT167" s="185" t="s">
        <v>151</v>
      </c>
      <c r="AU167" s="185" t="s">
        <v>83</v>
      </c>
      <c r="AY167" s="18" t="s">
        <v>149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8" t="s">
        <v>81</v>
      </c>
      <c r="BK167" s="186">
        <f>ROUND(I167*H167,2)</f>
        <v>0</v>
      </c>
      <c r="BL167" s="18" t="s">
        <v>156</v>
      </c>
      <c r="BM167" s="185" t="s">
        <v>248</v>
      </c>
    </row>
    <row r="168" spans="1:65" s="2" customFormat="1" ht="19.5">
      <c r="A168" s="35"/>
      <c r="B168" s="36"/>
      <c r="C168" s="37"/>
      <c r="D168" s="187" t="s">
        <v>158</v>
      </c>
      <c r="E168" s="37"/>
      <c r="F168" s="188" t="s">
        <v>249</v>
      </c>
      <c r="G168" s="37"/>
      <c r="H168" s="37"/>
      <c r="I168" s="189"/>
      <c r="J168" s="37"/>
      <c r="K168" s="37"/>
      <c r="L168" s="40"/>
      <c r="M168" s="190"/>
      <c r="N168" s="191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158</v>
      </c>
      <c r="AU168" s="18" t="s">
        <v>83</v>
      </c>
    </row>
    <row r="169" spans="1:65" s="2" customFormat="1" ht="11.25">
      <c r="A169" s="35"/>
      <c r="B169" s="36"/>
      <c r="C169" s="37"/>
      <c r="D169" s="192" t="s">
        <v>160</v>
      </c>
      <c r="E169" s="37"/>
      <c r="F169" s="193" t="s">
        <v>250</v>
      </c>
      <c r="G169" s="37"/>
      <c r="H169" s="37"/>
      <c r="I169" s="189"/>
      <c r="J169" s="37"/>
      <c r="K169" s="37"/>
      <c r="L169" s="40"/>
      <c r="M169" s="190"/>
      <c r="N169" s="191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160</v>
      </c>
      <c r="AU169" s="18" t="s">
        <v>83</v>
      </c>
    </row>
    <row r="170" spans="1:65" s="14" customFormat="1" ht="11.25">
      <c r="B170" s="206"/>
      <c r="C170" s="207"/>
      <c r="D170" s="187" t="s">
        <v>169</v>
      </c>
      <c r="E170" s="208" t="s">
        <v>19</v>
      </c>
      <c r="F170" s="209" t="s">
        <v>251</v>
      </c>
      <c r="G170" s="207"/>
      <c r="H170" s="208" t="s">
        <v>19</v>
      </c>
      <c r="I170" s="210"/>
      <c r="J170" s="207"/>
      <c r="K170" s="207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169</v>
      </c>
      <c r="AU170" s="215" t="s">
        <v>83</v>
      </c>
      <c r="AV170" s="14" t="s">
        <v>81</v>
      </c>
      <c r="AW170" s="14" t="s">
        <v>34</v>
      </c>
      <c r="AX170" s="14" t="s">
        <v>73</v>
      </c>
      <c r="AY170" s="215" t="s">
        <v>149</v>
      </c>
    </row>
    <row r="171" spans="1:65" s="13" customFormat="1" ht="11.25">
      <c r="B171" s="195"/>
      <c r="C171" s="196"/>
      <c r="D171" s="187" t="s">
        <v>169</v>
      </c>
      <c r="E171" s="197" t="s">
        <v>19</v>
      </c>
      <c r="F171" s="198" t="s">
        <v>252</v>
      </c>
      <c r="G171" s="196"/>
      <c r="H171" s="199">
        <v>307.84399999999999</v>
      </c>
      <c r="I171" s="200"/>
      <c r="J171" s="196"/>
      <c r="K171" s="196"/>
      <c r="L171" s="201"/>
      <c r="M171" s="202"/>
      <c r="N171" s="203"/>
      <c r="O171" s="203"/>
      <c r="P171" s="203"/>
      <c r="Q171" s="203"/>
      <c r="R171" s="203"/>
      <c r="S171" s="203"/>
      <c r="T171" s="204"/>
      <c r="AT171" s="205" t="s">
        <v>169</v>
      </c>
      <c r="AU171" s="205" t="s">
        <v>83</v>
      </c>
      <c r="AV171" s="13" t="s">
        <v>83</v>
      </c>
      <c r="AW171" s="13" t="s">
        <v>34</v>
      </c>
      <c r="AX171" s="13" t="s">
        <v>73</v>
      </c>
      <c r="AY171" s="205" t="s">
        <v>149</v>
      </c>
    </row>
    <row r="172" spans="1:65" s="2" customFormat="1" ht="21.75" customHeight="1">
      <c r="A172" s="35"/>
      <c r="B172" s="36"/>
      <c r="C172" s="174" t="s">
        <v>253</v>
      </c>
      <c r="D172" s="174" t="s">
        <v>151</v>
      </c>
      <c r="E172" s="175" t="s">
        <v>254</v>
      </c>
      <c r="F172" s="176" t="s">
        <v>255</v>
      </c>
      <c r="G172" s="177" t="s">
        <v>181</v>
      </c>
      <c r="H172" s="178">
        <v>350.91800000000001</v>
      </c>
      <c r="I172" s="179"/>
      <c r="J172" s="180">
        <f>ROUND(I172*H172,2)</f>
        <v>0</v>
      </c>
      <c r="K172" s="176" t="s">
        <v>155</v>
      </c>
      <c r="L172" s="40"/>
      <c r="M172" s="181" t="s">
        <v>19</v>
      </c>
      <c r="N172" s="182" t="s">
        <v>44</v>
      </c>
      <c r="O172" s="65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156</v>
      </c>
      <c r="AT172" s="185" t="s">
        <v>151</v>
      </c>
      <c r="AU172" s="185" t="s">
        <v>83</v>
      </c>
      <c r="AY172" s="18" t="s">
        <v>149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81</v>
      </c>
      <c r="BK172" s="186">
        <f>ROUND(I172*H172,2)</f>
        <v>0</v>
      </c>
      <c r="BL172" s="18" t="s">
        <v>156</v>
      </c>
      <c r="BM172" s="185" t="s">
        <v>256</v>
      </c>
    </row>
    <row r="173" spans="1:65" s="2" customFormat="1" ht="19.5">
      <c r="A173" s="35"/>
      <c r="B173" s="36"/>
      <c r="C173" s="37"/>
      <c r="D173" s="187" t="s">
        <v>158</v>
      </c>
      <c r="E173" s="37"/>
      <c r="F173" s="188" t="s">
        <v>257</v>
      </c>
      <c r="G173" s="37"/>
      <c r="H173" s="37"/>
      <c r="I173" s="189"/>
      <c r="J173" s="37"/>
      <c r="K173" s="37"/>
      <c r="L173" s="40"/>
      <c r="M173" s="190"/>
      <c r="N173" s="191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158</v>
      </c>
      <c r="AU173" s="18" t="s">
        <v>83</v>
      </c>
    </row>
    <row r="174" spans="1:65" s="2" customFormat="1" ht="11.25">
      <c r="A174" s="35"/>
      <c r="B174" s="36"/>
      <c r="C174" s="37"/>
      <c r="D174" s="192" t="s">
        <v>160</v>
      </c>
      <c r="E174" s="37"/>
      <c r="F174" s="193" t="s">
        <v>258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160</v>
      </c>
      <c r="AU174" s="18" t="s">
        <v>83</v>
      </c>
    </row>
    <row r="175" spans="1:65" s="13" customFormat="1" ht="11.25">
      <c r="B175" s="195"/>
      <c r="C175" s="196"/>
      <c r="D175" s="187" t="s">
        <v>169</v>
      </c>
      <c r="E175" s="197" t="s">
        <v>19</v>
      </c>
      <c r="F175" s="198" t="s">
        <v>259</v>
      </c>
      <c r="G175" s="196"/>
      <c r="H175" s="199">
        <v>504.84</v>
      </c>
      <c r="I175" s="200"/>
      <c r="J175" s="196"/>
      <c r="K175" s="196"/>
      <c r="L175" s="201"/>
      <c r="M175" s="202"/>
      <c r="N175" s="203"/>
      <c r="O175" s="203"/>
      <c r="P175" s="203"/>
      <c r="Q175" s="203"/>
      <c r="R175" s="203"/>
      <c r="S175" s="203"/>
      <c r="T175" s="204"/>
      <c r="AT175" s="205" t="s">
        <v>169</v>
      </c>
      <c r="AU175" s="205" t="s">
        <v>83</v>
      </c>
      <c r="AV175" s="13" t="s">
        <v>83</v>
      </c>
      <c r="AW175" s="13" t="s">
        <v>34</v>
      </c>
      <c r="AX175" s="13" t="s">
        <v>73</v>
      </c>
      <c r="AY175" s="205" t="s">
        <v>149</v>
      </c>
    </row>
    <row r="176" spans="1:65" s="14" customFormat="1" ht="11.25">
      <c r="B176" s="206"/>
      <c r="C176" s="207"/>
      <c r="D176" s="187" t="s">
        <v>169</v>
      </c>
      <c r="E176" s="208" t="s">
        <v>19</v>
      </c>
      <c r="F176" s="209" t="s">
        <v>260</v>
      </c>
      <c r="G176" s="207"/>
      <c r="H176" s="208" t="s">
        <v>19</v>
      </c>
      <c r="I176" s="210"/>
      <c r="J176" s="207"/>
      <c r="K176" s="207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169</v>
      </c>
      <c r="AU176" s="215" t="s">
        <v>83</v>
      </c>
      <c r="AV176" s="14" t="s">
        <v>81</v>
      </c>
      <c r="AW176" s="14" t="s">
        <v>34</v>
      </c>
      <c r="AX176" s="14" t="s">
        <v>73</v>
      </c>
      <c r="AY176" s="215" t="s">
        <v>149</v>
      </c>
    </row>
    <row r="177" spans="1:65" s="13" customFormat="1" ht="11.25">
      <c r="B177" s="195"/>
      <c r="C177" s="196"/>
      <c r="D177" s="187" t="s">
        <v>169</v>
      </c>
      <c r="E177" s="197" t="s">
        <v>19</v>
      </c>
      <c r="F177" s="198" t="s">
        <v>261</v>
      </c>
      <c r="G177" s="196"/>
      <c r="H177" s="199">
        <v>-153.922</v>
      </c>
      <c r="I177" s="200"/>
      <c r="J177" s="196"/>
      <c r="K177" s="196"/>
      <c r="L177" s="201"/>
      <c r="M177" s="202"/>
      <c r="N177" s="203"/>
      <c r="O177" s="203"/>
      <c r="P177" s="203"/>
      <c r="Q177" s="203"/>
      <c r="R177" s="203"/>
      <c r="S177" s="203"/>
      <c r="T177" s="204"/>
      <c r="AT177" s="205" t="s">
        <v>169</v>
      </c>
      <c r="AU177" s="205" t="s">
        <v>83</v>
      </c>
      <c r="AV177" s="13" t="s">
        <v>83</v>
      </c>
      <c r="AW177" s="13" t="s">
        <v>34</v>
      </c>
      <c r="AX177" s="13" t="s">
        <v>73</v>
      </c>
      <c r="AY177" s="205" t="s">
        <v>149</v>
      </c>
    </row>
    <row r="178" spans="1:65" s="2" customFormat="1" ht="16.5" customHeight="1">
      <c r="A178" s="35"/>
      <c r="B178" s="36"/>
      <c r="C178" s="174" t="s">
        <v>262</v>
      </c>
      <c r="D178" s="174" t="s">
        <v>151</v>
      </c>
      <c r="E178" s="175" t="s">
        <v>263</v>
      </c>
      <c r="F178" s="176" t="s">
        <v>264</v>
      </c>
      <c r="G178" s="177" t="s">
        <v>265</v>
      </c>
      <c r="H178" s="178">
        <v>701.83600000000001</v>
      </c>
      <c r="I178" s="179"/>
      <c r="J178" s="180">
        <f>ROUND(I178*H178,2)</f>
        <v>0</v>
      </c>
      <c r="K178" s="176" t="s">
        <v>155</v>
      </c>
      <c r="L178" s="40"/>
      <c r="M178" s="181" t="s">
        <v>19</v>
      </c>
      <c r="N178" s="182" t="s">
        <v>44</v>
      </c>
      <c r="O178" s="65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156</v>
      </c>
      <c r="AT178" s="185" t="s">
        <v>151</v>
      </c>
      <c r="AU178" s="185" t="s">
        <v>83</v>
      </c>
      <c r="AY178" s="18" t="s">
        <v>149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81</v>
      </c>
      <c r="BK178" s="186">
        <f>ROUND(I178*H178,2)</f>
        <v>0</v>
      </c>
      <c r="BL178" s="18" t="s">
        <v>156</v>
      </c>
      <c r="BM178" s="185" t="s">
        <v>266</v>
      </c>
    </row>
    <row r="179" spans="1:65" s="2" customFormat="1" ht="19.5">
      <c r="A179" s="35"/>
      <c r="B179" s="36"/>
      <c r="C179" s="37"/>
      <c r="D179" s="187" t="s">
        <v>158</v>
      </c>
      <c r="E179" s="37"/>
      <c r="F179" s="188" t="s">
        <v>267</v>
      </c>
      <c r="G179" s="37"/>
      <c r="H179" s="37"/>
      <c r="I179" s="189"/>
      <c r="J179" s="37"/>
      <c r="K179" s="37"/>
      <c r="L179" s="40"/>
      <c r="M179" s="190"/>
      <c r="N179" s="191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158</v>
      </c>
      <c r="AU179" s="18" t="s">
        <v>83</v>
      </c>
    </row>
    <row r="180" spans="1:65" s="2" customFormat="1" ht="11.25">
      <c r="A180" s="35"/>
      <c r="B180" s="36"/>
      <c r="C180" s="37"/>
      <c r="D180" s="192" t="s">
        <v>160</v>
      </c>
      <c r="E180" s="37"/>
      <c r="F180" s="193" t="s">
        <v>268</v>
      </c>
      <c r="G180" s="37"/>
      <c r="H180" s="37"/>
      <c r="I180" s="189"/>
      <c r="J180" s="37"/>
      <c r="K180" s="37"/>
      <c r="L180" s="40"/>
      <c r="M180" s="190"/>
      <c r="N180" s="191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160</v>
      </c>
      <c r="AU180" s="18" t="s">
        <v>83</v>
      </c>
    </row>
    <row r="181" spans="1:65" s="13" customFormat="1" ht="11.25">
      <c r="B181" s="195"/>
      <c r="C181" s="196"/>
      <c r="D181" s="187" t="s">
        <v>169</v>
      </c>
      <c r="E181" s="196"/>
      <c r="F181" s="198" t="s">
        <v>269</v>
      </c>
      <c r="G181" s="196"/>
      <c r="H181" s="199">
        <v>701.83600000000001</v>
      </c>
      <c r="I181" s="200"/>
      <c r="J181" s="196"/>
      <c r="K181" s="196"/>
      <c r="L181" s="201"/>
      <c r="M181" s="202"/>
      <c r="N181" s="203"/>
      <c r="O181" s="203"/>
      <c r="P181" s="203"/>
      <c r="Q181" s="203"/>
      <c r="R181" s="203"/>
      <c r="S181" s="203"/>
      <c r="T181" s="204"/>
      <c r="AT181" s="205" t="s">
        <v>169</v>
      </c>
      <c r="AU181" s="205" t="s">
        <v>83</v>
      </c>
      <c r="AV181" s="13" t="s">
        <v>83</v>
      </c>
      <c r="AW181" s="13" t="s">
        <v>4</v>
      </c>
      <c r="AX181" s="13" t="s">
        <v>81</v>
      </c>
      <c r="AY181" s="205" t="s">
        <v>149</v>
      </c>
    </row>
    <row r="182" spans="1:65" s="2" customFormat="1" ht="16.5" customHeight="1">
      <c r="A182" s="35"/>
      <c r="B182" s="36"/>
      <c r="C182" s="174" t="s">
        <v>270</v>
      </c>
      <c r="D182" s="174" t="s">
        <v>151</v>
      </c>
      <c r="E182" s="175" t="s">
        <v>271</v>
      </c>
      <c r="F182" s="176" t="s">
        <v>272</v>
      </c>
      <c r="G182" s="177" t="s">
        <v>181</v>
      </c>
      <c r="H182" s="178">
        <v>350.91800000000001</v>
      </c>
      <c r="I182" s="179"/>
      <c r="J182" s="180">
        <f>ROUND(I182*H182,2)</f>
        <v>0</v>
      </c>
      <c r="K182" s="176" t="s">
        <v>155</v>
      </c>
      <c r="L182" s="40"/>
      <c r="M182" s="181" t="s">
        <v>19</v>
      </c>
      <c r="N182" s="182" t="s">
        <v>44</v>
      </c>
      <c r="O182" s="65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156</v>
      </c>
      <c r="AT182" s="185" t="s">
        <v>151</v>
      </c>
      <c r="AU182" s="185" t="s">
        <v>83</v>
      </c>
      <c r="AY182" s="18" t="s">
        <v>149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81</v>
      </c>
      <c r="BK182" s="186">
        <f>ROUND(I182*H182,2)</f>
        <v>0</v>
      </c>
      <c r="BL182" s="18" t="s">
        <v>156</v>
      </c>
      <c r="BM182" s="185" t="s">
        <v>273</v>
      </c>
    </row>
    <row r="183" spans="1:65" s="2" customFormat="1" ht="11.25">
      <c r="A183" s="35"/>
      <c r="B183" s="36"/>
      <c r="C183" s="37"/>
      <c r="D183" s="187" t="s">
        <v>158</v>
      </c>
      <c r="E183" s="37"/>
      <c r="F183" s="188" t="s">
        <v>274</v>
      </c>
      <c r="G183" s="37"/>
      <c r="H183" s="37"/>
      <c r="I183" s="189"/>
      <c r="J183" s="37"/>
      <c r="K183" s="37"/>
      <c r="L183" s="40"/>
      <c r="M183" s="190"/>
      <c r="N183" s="191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158</v>
      </c>
      <c r="AU183" s="18" t="s">
        <v>83</v>
      </c>
    </row>
    <row r="184" spans="1:65" s="2" customFormat="1" ht="11.25">
      <c r="A184" s="35"/>
      <c r="B184" s="36"/>
      <c r="C184" s="37"/>
      <c r="D184" s="192" t="s">
        <v>160</v>
      </c>
      <c r="E184" s="37"/>
      <c r="F184" s="193" t="s">
        <v>275</v>
      </c>
      <c r="G184" s="37"/>
      <c r="H184" s="37"/>
      <c r="I184" s="189"/>
      <c r="J184" s="37"/>
      <c r="K184" s="37"/>
      <c r="L184" s="40"/>
      <c r="M184" s="190"/>
      <c r="N184" s="191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160</v>
      </c>
      <c r="AU184" s="18" t="s">
        <v>83</v>
      </c>
    </row>
    <row r="185" spans="1:65" s="2" customFormat="1" ht="16.5" customHeight="1">
      <c r="A185" s="35"/>
      <c r="B185" s="36"/>
      <c r="C185" s="174" t="s">
        <v>8</v>
      </c>
      <c r="D185" s="174" t="s">
        <v>151</v>
      </c>
      <c r="E185" s="175" t="s">
        <v>276</v>
      </c>
      <c r="F185" s="176" t="s">
        <v>277</v>
      </c>
      <c r="G185" s="177" t="s">
        <v>181</v>
      </c>
      <c r="H185" s="178">
        <v>153.922</v>
      </c>
      <c r="I185" s="179"/>
      <c r="J185" s="180">
        <f>ROUND(I185*H185,2)</f>
        <v>0</v>
      </c>
      <c r="K185" s="176" t="s">
        <v>155</v>
      </c>
      <c r="L185" s="40"/>
      <c r="M185" s="181" t="s">
        <v>19</v>
      </c>
      <c r="N185" s="182" t="s">
        <v>44</v>
      </c>
      <c r="O185" s="65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156</v>
      </c>
      <c r="AT185" s="185" t="s">
        <v>151</v>
      </c>
      <c r="AU185" s="185" t="s">
        <v>83</v>
      </c>
      <c r="AY185" s="18" t="s">
        <v>149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8" t="s">
        <v>81</v>
      </c>
      <c r="BK185" s="186">
        <f>ROUND(I185*H185,2)</f>
        <v>0</v>
      </c>
      <c r="BL185" s="18" t="s">
        <v>156</v>
      </c>
      <c r="BM185" s="185" t="s">
        <v>278</v>
      </c>
    </row>
    <row r="186" spans="1:65" s="2" customFormat="1" ht="19.5">
      <c r="A186" s="35"/>
      <c r="B186" s="36"/>
      <c r="C186" s="37"/>
      <c r="D186" s="187" t="s">
        <v>158</v>
      </c>
      <c r="E186" s="37"/>
      <c r="F186" s="188" t="s">
        <v>279</v>
      </c>
      <c r="G186" s="37"/>
      <c r="H186" s="37"/>
      <c r="I186" s="189"/>
      <c r="J186" s="37"/>
      <c r="K186" s="37"/>
      <c r="L186" s="40"/>
      <c r="M186" s="190"/>
      <c r="N186" s="191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158</v>
      </c>
      <c r="AU186" s="18" t="s">
        <v>83</v>
      </c>
    </row>
    <row r="187" spans="1:65" s="2" customFormat="1" ht="11.25">
      <c r="A187" s="35"/>
      <c r="B187" s="36"/>
      <c r="C187" s="37"/>
      <c r="D187" s="192" t="s">
        <v>160</v>
      </c>
      <c r="E187" s="37"/>
      <c r="F187" s="193" t="s">
        <v>280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160</v>
      </c>
      <c r="AU187" s="18" t="s">
        <v>83</v>
      </c>
    </row>
    <row r="188" spans="1:65" s="14" customFormat="1" ht="11.25">
      <c r="B188" s="206"/>
      <c r="C188" s="207"/>
      <c r="D188" s="187" t="s">
        <v>169</v>
      </c>
      <c r="E188" s="208" t="s">
        <v>19</v>
      </c>
      <c r="F188" s="209" t="s">
        <v>204</v>
      </c>
      <c r="G188" s="207"/>
      <c r="H188" s="208" t="s">
        <v>19</v>
      </c>
      <c r="I188" s="210"/>
      <c r="J188" s="207"/>
      <c r="K188" s="207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169</v>
      </c>
      <c r="AU188" s="215" t="s">
        <v>83</v>
      </c>
      <c r="AV188" s="14" t="s">
        <v>81</v>
      </c>
      <c r="AW188" s="14" t="s">
        <v>34</v>
      </c>
      <c r="AX188" s="14" t="s">
        <v>73</v>
      </c>
      <c r="AY188" s="215" t="s">
        <v>149</v>
      </c>
    </row>
    <row r="189" spans="1:65" s="13" customFormat="1" ht="11.25">
      <c r="B189" s="195"/>
      <c r="C189" s="196"/>
      <c r="D189" s="187" t="s">
        <v>169</v>
      </c>
      <c r="E189" s="197" t="s">
        <v>19</v>
      </c>
      <c r="F189" s="198" t="s">
        <v>281</v>
      </c>
      <c r="G189" s="196"/>
      <c r="H189" s="199">
        <v>0.32400000000000001</v>
      </c>
      <c r="I189" s="200"/>
      <c r="J189" s="196"/>
      <c r="K189" s="196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169</v>
      </c>
      <c r="AU189" s="205" t="s">
        <v>83</v>
      </c>
      <c r="AV189" s="13" t="s">
        <v>83</v>
      </c>
      <c r="AW189" s="13" t="s">
        <v>34</v>
      </c>
      <c r="AX189" s="13" t="s">
        <v>73</v>
      </c>
      <c r="AY189" s="205" t="s">
        <v>149</v>
      </c>
    </row>
    <row r="190" spans="1:65" s="14" customFormat="1" ht="11.25">
      <c r="B190" s="206"/>
      <c r="C190" s="207"/>
      <c r="D190" s="187" t="s">
        <v>169</v>
      </c>
      <c r="E190" s="208" t="s">
        <v>19</v>
      </c>
      <c r="F190" s="209" t="s">
        <v>206</v>
      </c>
      <c r="G190" s="207"/>
      <c r="H190" s="208" t="s">
        <v>19</v>
      </c>
      <c r="I190" s="210"/>
      <c r="J190" s="207"/>
      <c r="K190" s="207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169</v>
      </c>
      <c r="AU190" s="215" t="s">
        <v>83</v>
      </c>
      <c r="AV190" s="14" t="s">
        <v>81</v>
      </c>
      <c r="AW190" s="14" t="s">
        <v>34</v>
      </c>
      <c r="AX190" s="14" t="s">
        <v>73</v>
      </c>
      <c r="AY190" s="215" t="s">
        <v>149</v>
      </c>
    </row>
    <row r="191" spans="1:65" s="13" customFormat="1" ht="11.25">
      <c r="B191" s="195"/>
      <c r="C191" s="196"/>
      <c r="D191" s="187" t="s">
        <v>169</v>
      </c>
      <c r="E191" s="197" t="s">
        <v>19</v>
      </c>
      <c r="F191" s="198" t="s">
        <v>282</v>
      </c>
      <c r="G191" s="196"/>
      <c r="H191" s="199">
        <v>0.78400000000000003</v>
      </c>
      <c r="I191" s="200"/>
      <c r="J191" s="196"/>
      <c r="K191" s="196"/>
      <c r="L191" s="201"/>
      <c r="M191" s="202"/>
      <c r="N191" s="203"/>
      <c r="O191" s="203"/>
      <c r="P191" s="203"/>
      <c r="Q191" s="203"/>
      <c r="R191" s="203"/>
      <c r="S191" s="203"/>
      <c r="T191" s="204"/>
      <c r="AT191" s="205" t="s">
        <v>169</v>
      </c>
      <c r="AU191" s="205" t="s">
        <v>83</v>
      </c>
      <c r="AV191" s="13" t="s">
        <v>83</v>
      </c>
      <c r="AW191" s="13" t="s">
        <v>34</v>
      </c>
      <c r="AX191" s="13" t="s">
        <v>73</v>
      </c>
      <c r="AY191" s="205" t="s">
        <v>149</v>
      </c>
    </row>
    <row r="192" spans="1:65" s="14" customFormat="1" ht="11.25">
      <c r="B192" s="206"/>
      <c r="C192" s="207"/>
      <c r="D192" s="187" t="s">
        <v>169</v>
      </c>
      <c r="E192" s="208" t="s">
        <v>19</v>
      </c>
      <c r="F192" s="209" t="s">
        <v>223</v>
      </c>
      <c r="G192" s="207"/>
      <c r="H192" s="208" t="s">
        <v>19</v>
      </c>
      <c r="I192" s="210"/>
      <c r="J192" s="207"/>
      <c r="K192" s="207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169</v>
      </c>
      <c r="AU192" s="215" t="s">
        <v>83</v>
      </c>
      <c r="AV192" s="14" t="s">
        <v>81</v>
      </c>
      <c r="AW192" s="14" t="s">
        <v>34</v>
      </c>
      <c r="AX192" s="14" t="s">
        <v>73</v>
      </c>
      <c r="AY192" s="215" t="s">
        <v>149</v>
      </c>
    </row>
    <row r="193" spans="2:51" s="13" customFormat="1" ht="11.25">
      <c r="B193" s="195"/>
      <c r="C193" s="196"/>
      <c r="D193" s="187" t="s">
        <v>169</v>
      </c>
      <c r="E193" s="197" t="s">
        <v>19</v>
      </c>
      <c r="F193" s="198" t="s">
        <v>283</v>
      </c>
      <c r="G193" s="196"/>
      <c r="H193" s="199">
        <v>1.1020000000000001</v>
      </c>
      <c r="I193" s="200"/>
      <c r="J193" s="196"/>
      <c r="K193" s="196"/>
      <c r="L193" s="201"/>
      <c r="M193" s="202"/>
      <c r="N193" s="203"/>
      <c r="O193" s="203"/>
      <c r="P193" s="203"/>
      <c r="Q193" s="203"/>
      <c r="R193" s="203"/>
      <c r="S193" s="203"/>
      <c r="T193" s="204"/>
      <c r="AT193" s="205" t="s">
        <v>169</v>
      </c>
      <c r="AU193" s="205" t="s">
        <v>83</v>
      </c>
      <c r="AV193" s="13" t="s">
        <v>83</v>
      </c>
      <c r="AW193" s="13" t="s">
        <v>34</v>
      </c>
      <c r="AX193" s="13" t="s">
        <v>73</v>
      </c>
      <c r="AY193" s="205" t="s">
        <v>149</v>
      </c>
    </row>
    <row r="194" spans="2:51" s="14" customFormat="1" ht="11.25">
      <c r="B194" s="206"/>
      <c r="C194" s="207"/>
      <c r="D194" s="187" t="s">
        <v>169</v>
      </c>
      <c r="E194" s="208" t="s">
        <v>19</v>
      </c>
      <c r="F194" s="209" t="s">
        <v>214</v>
      </c>
      <c r="G194" s="207"/>
      <c r="H194" s="208" t="s">
        <v>19</v>
      </c>
      <c r="I194" s="210"/>
      <c r="J194" s="207"/>
      <c r="K194" s="207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169</v>
      </c>
      <c r="AU194" s="215" t="s">
        <v>83</v>
      </c>
      <c r="AV194" s="14" t="s">
        <v>81</v>
      </c>
      <c r="AW194" s="14" t="s">
        <v>34</v>
      </c>
      <c r="AX194" s="14" t="s">
        <v>73</v>
      </c>
      <c r="AY194" s="215" t="s">
        <v>149</v>
      </c>
    </row>
    <row r="195" spans="2:51" s="13" customFormat="1" ht="11.25">
      <c r="B195" s="195"/>
      <c r="C195" s="196"/>
      <c r="D195" s="187" t="s">
        <v>169</v>
      </c>
      <c r="E195" s="197" t="s">
        <v>19</v>
      </c>
      <c r="F195" s="198" t="s">
        <v>215</v>
      </c>
      <c r="G195" s="196"/>
      <c r="H195" s="199">
        <v>36.854999999999997</v>
      </c>
      <c r="I195" s="200"/>
      <c r="J195" s="196"/>
      <c r="K195" s="196"/>
      <c r="L195" s="201"/>
      <c r="M195" s="202"/>
      <c r="N195" s="203"/>
      <c r="O195" s="203"/>
      <c r="P195" s="203"/>
      <c r="Q195" s="203"/>
      <c r="R195" s="203"/>
      <c r="S195" s="203"/>
      <c r="T195" s="204"/>
      <c r="AT195" s="205" t="s">
        <v>169</v>
      </c>
      <c r="AU195" s="205" t="s">
        <v>83</v>
      </c>
      <c r="AV195" s="13" t="s">
        <v>83</v>
      </c>
      <c r="AW195" s="13" t="s">
        <v>34</v>
      </c>
      <c r="AX195" s="13" t="s">
        <v>73</v>
      </c>
      <c r="AY195" s="205" t="s">
        <v>149</v>
      </c>
    </row>
    <row r="196" spans="2:51" s="13" customFormat="1" ht="11.25">
      <c r="B196" s="195"/>
      <c r="C196" s="196"/>
      <c r="D196" s="187" t="s">
        <v>169</v>
      </c>
      <c r="E196" s="197" t="s">
        <v>19</v>
      </c>
      <c r="F196" s="198" t="s">
        <v>216</v>
      </c>
      <c r="G196" s="196"/>
      <c r="H196" s="199">
        <v>11.34</v>
      </c>
      <c r="I196" s="200"/>
      <c r="J196" s="196"/>
      <c r="K196" s="196"/>
      <c r="L196" s="201"/>
      <c r="M196" s="202"/>
      <c r="N196" s="203"/>
      <c r="O196" s="203"/>
      <c r="P196" s="203"/>
      <c r="Q196" s="203"/>
      <c r="R196" s="203"/>
      <c r="S196" s="203"/>
      <c r="T196" s="204"/>
      <c r="AT196" s="205" t="s">
        <v>169</v>
      </c>
      <c r="AU196" s="205" t="s">
        <v>83</v>
      </c>
      <c r="AV196" s="13" t="s">
        <v>83</v>
      </c>
      <c r="AW196" s="13" t="s">
        <v>34</v>
      </c>
      <c r="AX196" s="13" t="s">
        <v>73</v>
      </c>
      <c r="AY196" s="205" t="s">
        <v>149</v>
      </c>
    </row>
    <row r="197" spans="2:51" s="13" customFormat="1" ht="11.25">
      <c r="B197" s="195"/>
      <c r="C197" s="196"/>
      <c r="D197" s="187" t="s">
        <v>169</v>
      </c>
      <c r="E197" s="197" t="s">
        <v>19</v>
      </c>
      <c r="F197" s="198" t="s">
        <v>284</v>
      </c>
      <c r="G197" s="196"/>
      <c r="H197" s="199">
        <v>-4.32</v>
      </c>
      <c r="I197" s="200"/>
      <c r="J197" s="196"/>
      <c r="K197" s="196"/>
      <c r="L197" s="201"/>
      <c r="M197" s="202"/>
      <c r="N197" s="203"/>
      <c r="O197" s="203"/>
      <c r="P197" s="203"/>
      <c r="Q197" s="203"/>
      <c r="R197" s="203"/>
      <c r="S197" s="203"/>
      <c r="T197" s="204"/>
      <c r="AT197" s="205" t="s">
        <v>169</v>
      </c>
      <c r="AU197" s="205" t="s">
        <v>83</v>
      </c>
      <c r="AV197" s="13" t="s">
        <v>83</v>
      </c>
      <c r="AW197" s="13" t="s">
        <v>34</v>
      </c>
      <c r="AX197" s="13" t="s">
        <v>73</v>
      </c>
      <c r="AY197" s="205" t="s">
        <v>149</v>
      </c>
    </row>
    <row r="198" spans="2:51" s="13" customFormat="1" ht="11.25">
      <c r="B198" s="195"/>
      <c r="C198" s="196"/>
      <c r="D198" s="187" t="s">
        <v>169</v>
      </c>
      <c r="E198" s="197" t="s">
        <v>19</v>
      </c>
      <c r="F198" s="198" t="s">
        <v>285</v>
      </c>
      <c r="G198" s="196"/>
      <c r="H198" s="199">
        <v>-5.2649999999999997</v>
      </c>
      <c r="I198" s="200"/>
      <c r="J198" s="196"/>
      <c r="K198" s="196"/>
      <c r="L198" s="201"/>
      <c r="M198" s="202"/>
      <c r="N198" s="203"/>
      <c r="O198" s="203"/>
      <c r="P198" s="203"/>
      <c r="Q198" s="203"/>
      <c r="R198" s="203"/>
      <c r="S198" s="203"/>
      <c r="T198" s="204"/>
      <c r="AT198" s="205" t="s">
        <v>169</v>
      </c>
      <c r="AU198" s="205" t="s">
        <v>83</v>
      </c>
      <c r="AV198" s="13" t="s">
        <v>83</v>
      </c>
      <c r="AW198" s="13" t="s">
        <v>34</v>
      </c>
      <c r="AX198" s="13" t="s">
        <v>73</v>
      </c>
      <c r="AY198" s="205" t="s">
        <v>149</v>
      </c>
    </row>
    <row r="199" spans="2:51" s="13" customFormat="1" ht="11.25">
      <c r="B199" s="195"/>
      <c r="C199" s="196"/>
      <c r="D199" s="187" t="s">
        <v>169</v>
      </c>
      <c r="E199" s="197" t="s">
        <v>19</v>
      </c>
      <c r="F199" s="198" t="s">
        <v>286</v>
      </c>
      <c r="G199" s="196"/>
      <c r="H199" s="199">
        <v>-8.2129999999999992</v>
      </c>
      <c r="I199" s="200"/>
      <c r="J199" s="196"/>
      <c r="K199" s="196"/>
      <c r="L199" s="201"/>
      <c r="M199" s="202"/>
      <c r="N199" s="203"/>
      <c r="O199" s="203"/>
      <c r="P199" s="203"/>
      <c r="Q199" s="203"/>
      <c r="R199" s="203"/>
      <c r="S199" s="203"/>
      <c r="T199" s="204"/>
      <c r="AT199" s="205" t="s">
        <v>169</v>
      </c>
      <c r="AU199" s="205" t="s">
        <v>83</v>
      </c>
      <c r="AV199" s="13" t="s">
        <v>83</v>
      </c>
      <c r="AW199" s="13" t="s">
        <v>34</v>
      </c>
      <c r="AX199" s="13" t="s">
        <v>73</v>
      </c>
      <c r="AY199" s="205" t="s">
        <v>149</v>
      </c>
    </row>
    <row r="200" spans="2:51" s="14" customFormat="1" ht="11.25">
      <c r="B200" s="206"/>
      <c r="C200" s="207"/>
      <c r="D200" s="187" t="s">
        <v>169</v>
      </c>
      <c r="E200" s="208" t="s">
        <v>19</v>
      </c>
      <c r="F200" s="209" t="s">
        <v>231</v>
      </c>
      <c r="G200" s="207"/>
      <c r="H200" s="208" t="s">
        <v>19</v>
      </c>
      <c r="I200" s="210"/>
      <c r="J200" s="207"/>
      <c r="K200" s="207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169</v>
      </c>
      <c r="AU200" s="215" t="s">
        <v>83</v>
      </c>
      <c r="AV200" s="14" t="s">
        <v>81</v>
      </c>
      <c r="AW200" s="14" t="s">
        <v>34</v>
      </c>
      <c r="AX200" s="14" t="s">
        <v>73</v>
      </c>
      <c r="AY200" s="215" t="s">
        <v>149</v>
      </c>
    </row>
    <row r="201" spans="2:51" s="13" customFormat="1" ht="11.25">
      <c r="B201" s="195"/>
      <c r="C201" s="196"/>
      <c r="D201" s="187" t="s">
        <v>169</v>
      </c>
      <c r="E201" s="197" t="s">
        <v>19</v>
      </c>
      <c r="F201" s="198" t="s">
        <v>232</v>
      </c>
      <c r="G201" s="196"/>
      <c r="H201" s="199">
        <v>30.148</v>
      </c>
      <c r="I201" s="200"/>
      <c r="J201" s="196"/>
      <c r="K201" s="196"/>
      <c r="L201" s="201"/>
      <c r="M201" s="202"/>
      <c r="N201" s="203"/>
      <c r="O201" s="203"/>
      <c r="P201" s="203"/>
      <c r="Q201" s="203"/>
      <c r="R201" s="203"/>
      <c r="S201" s="203"/>
      <c r="T201" s="204"/>
      <c r="AT201" s="205" t="s">
        <v>169</v>
      </c>
      <c r="AU201" s="205" t="s">
        <v>83</v>
      </c>
      <c r="AV201" s="13" t="s">
        <v>83</v>
      </c>
      <c r="AW201" s="13" t="s">
        <v>34</v>
      </c>
      <c r="AX201" s="13" t="s">
        <v>73</v>
      </c>
      <c r="AY201" s="205" t="s">
        <v>149</v>
      </c>
    </row>
    <row r="202" spans="2:51" s="13" customFormat="1" ht="11.25">
      <c r="B202" s="195"/>
      <c r="C202" s="196"/>
      <c r="D202" s="187" t="s">
        <v>169</v>
      </c>
      <c r="E202" s="197" t="s">
        <v>19</v>
      </c>
      <c r="F202" s="198" t="s">
        <v>233</v>
      </c>
      <c r="G202" s="196"/>
      <c r="H202" s="199">
        <v>27.69</v>
      </c>
      <c r="I202" s="200"/>
      <c r="J202" s="196"/>
      <c r="K202" s="196"/>
      <c r="L202" s="201"/>
      <c r="M202" s="202"/>
      <c r="N202" s="203"/>
      <c r="O202" s="203"/>
      <c r="P202" s="203"/>
      <c r="Q202" s="203"/>
      <c r="R202" s="203"/>
      <c r="S202" s="203"/>
      <c r="T202" s="204"/>
      <c r="AT202" s="205" t="s">
        <v>169</v>
      </c>
      <c r="AU202" s="205" t="s">
        <v>83</v>
      </c>
      <c r="AV202" s="13" t="s">
        <v>83</v>
      </c>
      <c r="AW202" s="13" t="s">
        <v>34</v>
      </c>
      <c r="AX202" s="13" t="s">
        <v>73</v>
      </c>
      <c r="AY202" s="205" t="s">
        <v>149</v>
      </c>
    </row>
    <row r="203" spans="2:51" s="13" customFormat="1" ht="11.25">
      <c r="B203" s="195"/>
      <c r="C203" s="196"/>
      <c r="D203" s="187" t="s">
        <v>169</v>
      </c>
      <c r="E203" s="197" t="s">
        <v>19</v>
      </c>
      <c r="F203" s="198" t="s">
        <v>234</v>
      </c>
      <c r="G203" s="196"/>
      <c r="H203" s="199">
        <v>51.8</v>
      </c>
      <c r="I203" s="200"/>
      <c r="J203" s="196"/>
      <c r="K203" s="196"/>
      <c r="L203" s="201"/>
      <c r="M203" s="202"/>
      <c r="N203" s="203"/>
      <c r="O203" s="203"/>
      <c r="P203" s="203"/>
      <c r="Q203" s="203"/>
      <c r="R203" s="203"/>
      <c r="S203" s="203"/>
      <c r="T203" s="204"/>
      <c r="AT203" s="205" t="s">
        <v>169</v>
      </c>
      <c r="AU203" s="205" t="s">
        <v>83</v>
      </c>
      <c r="AV203" s="13" t="s">
        <v>83</v>
      </c>
      <c r="AW203" s="13" t="s">
        <v>34</v>
      </c>
      <c r="AX203" s="13" t="s">
        <v>73</v>
      </c>
      <c r="AY203" s="205" t="s">
        <v>149</v>
      </c>
    </row>
    <row r="204" spans="2:51" s="13" customFormat="1" ht="11.25">
      <c r="B204" s="195"/>
      <c r="C204" s="196"/>
      <c r="D204" s="187" t="s">
        <v>169</v>
      </c>
      <c r="E204" s="197" t="s">
        <v>19</v>
      </c>
      <c r="F204" s="198" t="s">
        <v>235</v>
      </c>
      <c r="G204" s="196"/>
      <c r="H204" s="199">
        <v>14.25</v>
      </c>
      <c r="I204" s="200"/>
      <c r="J204" s="196"/>
      <c r="K204" s="196"/>
      <c r="L204" s="201"/>
      <c r="M204" s="202"/>
      <c r="N204" s="203"/>
      <c r="O204" s="203"/>
      <c r="P204" s="203"/>
      <c r="Q204" s="203"/>
      <c r="R204" s="203"/>
      <c r="S204" s="203"/>
      <c r="T204" s="204"/>
      <c r="AT204" s="205" t="s">
        <v>169</v>
      </c>
      <c r="AU204" s="205" t="s">
        <v>83</v>
      </c>
      <c r="AV204" s="13" t="s">
        <v>83</v>
      </c>
      <c r="AW204" s="13" t="s">
        <v>34</v>
      </c>
      <c r="AX204" s="13" t="s">
        <v>73</v>
      </c>
      <c r="AY204" s="205" t="s">
        <v>149</v>
      </c>
    </row>
    <row r="205" spans="2:51" s="13" customFormat="1" ht="11.25">
      <c r="B205" s="195"/>
      <c r="C205" s="196"/>
      <c r="D205" s="187" t="s">
        <v>169</v>
      </c>
      <c r="E205" s="197" t="s">
        <v>19</v>
      </c>
      <c r="F205" s="198" t="s">
        <v>236</v>
      </c>
      <c r="G205" s="196"/>
      <c r="H205" s="199">
        <v>20.98</v>
      </c>
      <c r="I205" s="200"/>
      <c r="J205" s="196"/>
      <c r="K205" s="196"/>
      <c r="L205" s="201"/>
      <c r="M205" s="202"/>
      <c r="N205" s="203"/>
      <c r="O205" s="203"/>
      <c r="P205" s="203"/>
      <c r="Q205" s="203"/>
      <c r="R205" s="203"/>
      <c r="S205" s="203"/>
      <c r="T205" s="204"/>
      <c r="AT205" s="205" t="s">
        <v>169</v>
      </c>
      <c r="AU205" s="205" t="s">
        <v>83</v>
      </c>
      <c r="AV205" s="13" t="s">
        <v>83</v>
      </c>
      <c r="AW205" s="13" t="s">
        <v>34</v>
      </c>
      <c r="AX205" s="13" t="s">
        <v>73</v>
      </c>
      <c r="AY205" s="205" t="s">
        <v>149</v>
      </c>
    </row>
    <row r="206" spans="2:51" s="13" customFormat="1" ht="11.25">
      <c r="B206" s="195"/>
      <c r="C206" s="196"/>
      <c r="D206" s="187" t="s">
        <v>169</v>
      </c>
      <c r="E206" s="197" t="s">
        <v>19</v>
      </c>
      <c r="F206" s="198" t="s">
        <v>237</v>
      </c>
      <c r="G206" s="196"/>
      <c r="H206" s="199">
        <v>8.3390000000000004</v>
      </c>
      <c r="I206" s="200"/>
      <c r="J206" s="196"/>
      <c r="K206" s="196"/>
      <c r="L206" s="201"/>
      <c r="M206" s="202"/>
      <c r="N206" s="203"/>
      <c r="O206" s="203"/>
      <c r="P206" s="203"/>
      <c r="Q206" s="203"/>
      <c r="R206" s="203"/>
      <c r="S206" s="203"/>
      <c r="T206" s="204"/>
      <c r="AT206" s="205" t="s">
        <v>169</v>
      </c>
      <c r="AU206" s="205" t="s">
        <v>83</v>
      </c>
      <c r="AV206" s="13" t="s">
        <v>83</v>
      </c>
      <c r="AW206" s="13" t="s">
        <v>34</v>
      </c>
      <c r="AX206" s="13" t="s">
        <v>73</v>
      </c>
      <c r="AY206" s="205" t="s">
        <v>149</v>
      </c>
    </row>
    <row r="207" spans="2:51" s="13" customFormat="1" ht="11.25">
      <c r="B207" s="195"/>
      <c r="C207" s="196"/>
      <c r="D207" s="187" t="s">
        <v>169</v>
      </c>
      <c r="E207" s="197" t="s">
        <v>19</v>
      </c>
      <c r="F207" s="198" t="s">
        <v>287</v>
      </c>
      <c r="G207" s="196"/>
      <c r="H207" s="199">
        <v>-3.0840000000000001</v>
      </c>
      <c r="I207" s="200"/>
      <c r="J207" s="196"/>
      <c r="K207" s="196"/>
      <c r="L207" s="201"/>
      <c r="M207" s="202"/>
      <c r="N207" s="203"/>
      <c r="O207" s="203"/>
      <c r="P207" s="203"/>
      <c r="Q207" s="203"/>
      <c r="R207" s="203"/>
      <c r="S207" s="203"/>
      <c r="T207" s="204"/>
      <c r="AT207" s="205" t="s">
        <v>169</v>
      </c>
      <c r="AU207" s="205" t="s">
        <v>83</v>
      </c>
      <c r="AV207" s="13" t="s">
        <v>83</v>
      </c>
      <c r="AW207" s="13" t="s">
        <v>34</v>
      </c>
      <c r="AX207" s="13" t="s">
        <v>73</v>
      </c>
      <c r="AY207" s="205" t="s">
        <v>149</v>
      </c>
    </row>
    <row r="208" spans="2:51" s="13" customFormat="1" ht="11.25">
      <c r="B208" s="195"/>
      <c r="C208" s="196"/>
      <c r="D208" s="187" t="s">
        <v>169</v>
      </c>
      <c r="E208" s="197" t="s">
        <v>19</v>
      </c>
      <c r="F208" s="198" t="s">
        <v>288</v>
      </c>
      <c r="G208" s="196"/>
      <c r="H208" s="199">
        <v>-2.3759999999999999</v>
      </c>
      <c r="I208" s="200"/>
      <c r="J208" s="196"/>
      <c r="K208" s="196"/>
      <c r="L208" s="201"/>
      <c r="M208" s="202"/>
      <c r="N208" s="203"/>
      <c r="O208" s="203"/>
      <c r="P208" s="203"/>
      <c r="Q208" s="203"/>
      <c r="R208" s="203"/>
      <c r="S208" s="203"/>
      <c r="T208" s="204"/>
      <c r="AT208" s="205" t="s">
        <v>169</v>
      </c>
      <c r="AU208" s="205" t="s">
        <v>83</v>
      </c>
      <c r="AV208" s="13" t="s">
        <v>83</v>
      </c>
      <c r="AW208" s="13" t="s">
        <v>34</v>
      </c>
      <c r="AX208" s="13" t="s">
        <v>73</v>
      </c>
      <c r="AY208" s="205" t="s">
        <v>149</v>
      </c>
    </row>
    <row r="209" spans="2:63" s="13" customFormat="1" ht="11.25">
      <c r="B209" s="195"/>
      <c r="C209" s="196"/>
      <c r="D209" s="187" t="s">
        <v>169</v>
      </c>
      <c r="E209" s="197" t="s">
        <v>19</v>
      </c>
      <c r="F209" s="198" t="s">
        <v>289</v>
      </c>
      <c r="G209" s="196"/>
      <c r="H209" s="199">
        <v>-3.0470000000000002</v>
      </c>
      <c r="I209" s="200"/>
      <c r="J209" s="196"/>
      <c r="K209" s="196"/>
      <c r="L209" s="201"/>
      <c r="M209" s="202"/>
      <c r="N209" s="203"/>
      <c r="O209" s="203"/>
      <c r="P209" s="203"/>
      <c r="Q209" s="203"/>
      <c r="R209" s="203"/>
      <c r="S209" s="203"/>
      <c r="T209" s="204"/>
      <c r="AT209" s="205" t="s">
        <v>169</v>
      </c>
      <c r="AU209" s="205" t="s">
        <v>83</v>
      </c>
      <c r="AV209" s="13" t="s">
        <v>83</v>
      </c>
      <c r="AW209" s="13" t="s">
        <v>34</v>
      </c>
      <c r="AX209" s="13" t="s">
        <v>73</v>
      </c>
      <c r="AY209" s="205" t="s">
        <v>149</v>
      </c>
    </row>
    <row r="210" spans="2:63" s="13" customFormat="1" ht="11.25">
      <c r="B210" s="195"/>
      <c r="C210" s="196"/>
      <c r="D210" s="187" t="s">
        <v>169</v>
      </c>
      <c r="E210" s="197" t="s">
        <v>19</v>
      </c>
      <c r="F210" s="198" t="s">
        <v>290</v>
      </c>
      <c r="G210" s="196"/>
      <c r="H210" s="199">
        <v>-1.639</v>
      </c>
      <c r="I210" s="200"/>
      <c r="J210" s="196"/>
      <c r="K210" s="196"/>
      <c r="L210" s="201"/>
      <c r="M210" s="202"/>
      <c r="N210" s="203"/>
      <c r="O210" s="203"/>
      <c r="P210" s="203"/>
      <c r="Q210" s="203"/>
      <c r="R210" s="203"/>
      <c r="S210" s="203"/>
      <c r="T210" s="204"/>
      <c r="AT210" s="205" t="s">
        <v>169</v>
      </c>
      <c r="AU210" s="205" t="s">
        <v>83</v>
      </c>
      <c r="AV210" s="13" t="s">
        <v>83</v>
      </c>
      <c r="AW210" s="13" t="s">
        <v>34</v>
      </c>
      <c r="AX210" s="13" t="s">
        <v>73</v>
      </c>
      <c r="AY210" s="205" t="s">
        <v>149</v>
      </c>
    </row>
    <row r="211" spans="2:63" s="13" customFormat="1" ht="11.25">
      <c r="B211" s="195"/>
      <c r="C211" s="196"/>
      <c r="D211" s="187" t="s">
        <v>169</v>
      </c>
      <c r="E211" s="197" t="s">
        <v>19</v>
      </c>
      <c r="F211" s="198" t="s">
        <v>291</v>
      </c>
      <c r="G211" s="196"/>
      <c r="H211" s="199">
        <v>-5.9039999999999999</v>
      </c>
      <c r="I211" s="200"/>
      <c r="J211" s="196"/>
      <c r="K211" s="196"/>
      <c r="L211" s="201"/>
      <c r="M211" s="202"/>
      <c r="N211" s="203"/>
      <c r="O211" s="203"/>
      <c r="P211" s="203"/>
      <c r="Q211" s="203"/>
      <c r="R211" s="203"/>
      <c r="S211" s="203"/>
      <c r="T211" s="204"/>
      <c r="AT211" s="205" t="s">
        <v>169</v>
      </c>
      <c r="AU211" s="205" t="s">
        <v>83</v>
      </c>
      <c r="AV211" s="13" t="s">
        <v>83</v>
      </c>
      <c r="AW211" s="13" t="s">
        <v>34</v>
      </c>
      <c r="AX211" s="13" t="s">
        <v>73</v>
      </c>
      <c r="AY211" s="205" t="s">
        <v>149</v>
      </c>
    </row>
    <row r="212" spans="2:63" s="13" customFormat="1" ht="11.25">
      <c r="B212" s="195"/>
      <c r="C212" s="196"/>
      <c r="D212" s="187" t="s">
        <v>169</v>
      </c>
      <c r="E212" s="197" t="s">
        <v>19</v>
      </c>
      <c r="F212" s="198" t="s">
        <v>292</v>
      </c>
      <c r="G212" s="196"/>
      <c r="H212" s="199">
        <v>-1.716</v>
      </c>
      <c r="I212" s="200"/>
      <c r="J212" s="196"/>
      <c r="K212" s="196"/>
      <c r="L212" s="201"/>
      <c r="M212" s="202"/>
      <c r="N212" s="203"/>
      <c r="O212" s="203"/>
      <c r="P212" s="203"/>
      <c r="Q212" s="203"/>
      <c r="R212" s="203"/>
      <c r="S212" s="203"/>
      <c r="T212" s="204"/>
      <c r="AT212" s="205" t="s">
        <v>169</v>
      </c>
      <c r="AU212" s="205" t="s">
        <v>83</v>
      </c>
      <c r="AV212" s="13" t="s">
        <v>83</v>
      </c>
      <c r="AW212" s="13" t="s">
        <v>34</v>
      </c>
      <c r="AX212" s="13" t="s">
        <v>73</v>
      </c>
      <c r="AY212" s="205" t="s">
        <v>149</v>
      </c>
    </row>
    <row r="213" spans="2:63" s="13" customFormat="1" ht="11.25">
      <c r="B213" s="195"/>
      <c r="C213" s="196"/>
      <c r="D213" s="187" t="s">
        <v>169</v>
      </c>
      <c r="E213" s="197" t="s">
        <v>19</v>
      </c>
      <c r="F213" s="198" t="s">
        <v>293</v>
      </c>
      <c r="G213" s="196"/>
      <c r="H213" s="199">
        <v>-1.5960000000000001</v>
      </c>
      <c r="I213" s="200"/>
      <c r="J213" s="196"/>
      <c r="K213" s="196"/>
      <c r="L213" s="201"/>
      <c r="M213" s="202"/>
      <c r="N213" s="203"/>
      <c r="O213" s="203"/>
      <c r="P213" s="203"/>
      <c r="Q213" s="203"/>
      <c r="R213" s="203"/>
      <c r="S213" s="203"/>
      <c r="T213" s="204"/>
      <c r="AT213" s="205" t="s">
        <v>169</v>
      </c>
      <c r="AU213" s="205" t="s">
        <v>83</v>
      </c>
      <c r="AV213" s="13" t="s">
        <v>83</v>
      </c>
      <c r="AW213" s="13" t="s">
        <v>34</v>
      </c>
      <c r="AX213" s="13" t="s">
        <v>73</v>
      </c>
      <c r="AY213" s="205" t="s">
        <v>149</v>
      </c>
    </row>
    <row r="214" spans="2:63" s="13" customFormat="1" ht="11.25">
      <c r="B214" s="195"/>
      <c r="C214" s="196"/>
      <c r="D214" s="187" t="s">
        <v>169</v>
      </c>
      <c r="E214" s="197" t="s">
        <v>19</v>
      </c>
      <c r="F214" s="198" t="s">
        <v>294</v>
      </c>
      <c r="G214" s="196"/>
      <c r="H214" s="199">
        <v>-0.64800000000000002</v>
      </c>
      <c r="I214" s="200"/>
      <c r="J214" s="196"/>
      <c r="K214" s="196"/>
      <c r="L214" s="201"/>
      <c r="M214" s="202"/>
      <c r="N214" s="203"/>
      <c r="O214" s="203"/>
      <c r="P214" s="203"/>
      <c r="Q214" s="203"/>
      <c r="R214" s="203"/>
      <c r="S214" s="203"/>
      <c r="T214" s="204"/>
      <c r="AT214" s="205" t="s">
        <v>169</v>
      </c>
      <c r="AU214" s="205" t="s">
        <v>83</v>
      </c>
      <c r="AV214" s="13" t="s">
        <v>83</v>
      </c>
      <c r="AW214" s="13" t="s">
        <v>34</v>
      </c>
      <c r="AX214" s="13" t="s">
        <v>73</v>
      </c>
      <c r="AY214" s="205" t="s">
        <v>149</v>
      </c>
    </row>
    <row r="215" spans="2:63" s="13" customFormat="1" ht="11.25">
      <c r="B215" s="195"/>
      <c r="C215" s="196"/>
      <c r="D215" s="187" t="s">
        <v>169</v>
      </c>
      <c r="E215" s="197" t="s">
        <v>19</v>
      </c>
      <c r="F215" s="198" t="s">
        <v>295</v>
      </c>
      <c r="G215" s="196"/>
      <c r="H215" s="199">
        <v>1.167</v>
      </c>
      <c r="I215" s="200"/>
      <c r="J215" s="196"/>
      <c r="K215" s="196"/>
      <c r="L215" s="201"/>
      <c r="M215" s="202"/>
      <c r="N215" s="203"/>
      <c r="O215" s="203"/>
      <c r="P215" s="203"/>
      <c r="Q215" s="203"/>
      <c r="R215" s="203"/>
      <c r="S215" s="203"/>
      <c r="T215" s="204"/>
      <c r="AT215" s="205" t="s">
        <v>169</v>
      </c>
      <c r="AU215" s="205" t="s">
        <v>83</v>
      </c>
      <c r="AV215" s="13" t="s">
        <v>83</v>
      </c>
      <c r="AW215" s="13" t="s">
        <v>34</v>
      </c>
      <c r="AX215" s="13" t="s">
        <v>73</v>
      </c>
      <c r="AY215" s="205" t="s">
        <v>149</v>
      </c>
    </row>
    <row r="216" spans="2:63" s="13" customFormat="1" ht="11.25">
      <c r="B216" s="195"/>
      <c r="C216" s="196"/>
      <c r="D216" s="187" t="s">
        <v>169</v>
      </c>
      <c r="E216" s="197" t="s">
        <v>19</v>
      </c>
      <c r="F216" s="198" t="s">
        <v>296</v>
      </c>
      <c r="G216" s="196"/>
      <c r="H216" s="199">
        <v>-1.5409999999999999</v>
      </c>
      <c r="I216" s="200"/>
      <c r="J216" s="196"/>
      <c r="K216" s="196"/>
      <c r="L216" s="201"/>
      <c r="M216" s="202"/>
      <c r="N216" s="203"/>
      <c r="O216" s="203"/>
      <c r="P216" s="203"/>
      <c r="Q216" s="203"/>
      <c r="R216" s="203"/>
      <c r="S216" s="203"/>
      <c r="T216" s="204"/>
      <c r="AT216" s="205" t="s">
        <v>169</v>
      </c>
      <c r="AU216" s="205" t="s">
        <v>83</v>
      </c>
      <c r="AV216" s="13" t="s">
        <v>83</v>
      </c>
      <c r="AW216" s="13" t="s">
        <v>34</v>
      </c>
      <c r="AX216" s="13" t="s">
        <v>73</v>
      </c>
      <c r="AY216" s="205" t="s">
        <v>149</v>
      </c>
    </row>
    <row r="217" spans="2:63" s="13" customFormat="1" ht="11.25">
      <c r="B217" s="195"/>
      <c r="C217" s="196"/>
      <c r="D217" s="187" t="s">
        <v>169</v>
      </c>
      <c r="E217" s="197" t="s">
        <v>19</v>
      </c>
      <c r="F217" s="198" t="s">
        <v>297</v>
      </c>
      <c r="G217" s="196"/>
      <c r="H217" s="199">
        <v>-3.69</v>
      </c>
      <c r="I217" s="200"/>
      <c r="J217" s="196"/>
      <c r="K217" s="196"/>
      <c r="L217" s="201"/>
      <c r="M217" s="202"/>
      <c r="N217" s="203"/>
      <c r="O217" s="203"/>
      <c r="P217" s="203"/>
      <c r="Q217" s="203"/>
      <c r="R217" s="203"/>
      <c r="S217" s="203"/>
      <c r="T217" s="204"/>
      <c r="AT217" s="205" t="s">
        <v>169</v>
      </c>
      <c r="AU217" s="205" t="s">
        <v>83</v>
      </c>
      <c r="AV217" s="13" t="s">
        <v>83</v>
      </c>
      <c r="AW217" s="13" t="s">
        <v>34</v>
      </c>
      <c r="AX217" s="13" t="s">
        <v>73</v>
      </c>
      <c r="AY217" s="205" t="s">
        <v>149</v>
      </c>
    </row>
    <row r="218" spans="2:63" s="13" customFormat="1" ht="11.25">
      <c r="B218" s="195"/>
      <c r="C218" s="196"/>
      <c r="D218" s="187" t="s">
        <v>169</v>
      </c>
      <c r="E218" s="197" t="s">
        <v>19</v>
      </c>
      <c r="F218" s="198" t="s">
        <v>298</v>
      </c>
      <c r="G218" s="196"/>
      <c r="H218" s="199">
        <v>-2.0779999999999998</v>
      </c>
      <c r="I218" s="200"/>
      <c r="J218" s="196"/>
      <c r="K218" s="196"/>
      <c r="L218" s="201"/>
      <c r="M218" s="202"/>
      <c r="N218" s="203"/>
      <c r="O218" s="203"/>
      <c r="P218" s="203"/>
      <c r="Q218" s="203"/>
      <c r="R218" s="203"/>
      <c r="S218" s="203"/>
      <c r="T218" s="204"/>
      <c r="AT218" s="205" t="s">
        <v>169</v>
      </c>
      <c r="AU218" s="205" t="s">
        <v>83</v>
      </c>
      <c r="AV218" s="13" t="s">
        <v>83</v>
      </c>
      <c r="AW218" s="13" t="s">
        <v>34</v>
      </c>
      <c r="AX218" s="13" t="s">
        <v>73</v>
      </c>
      <c r="AY218" s="205" t="s">
        <v>149</v>
      </c>
    </row>
    <row r="219" spans="2:63" s="13" customFormat="1" ht="11.25">
      <c r="B219" s="195"/>
      <c r="C219" s="196"/>
      <c r="D219" s="187" t="s">
        <v>169</v>
      </c>
      <c r="E219" s="197" t="s">
        <v>19</v>
      </c>
      <c r="F219" s="198" t="s">
        <v>299</v>
      </c>
      <c r="G219" s="196"/>
      <c r="H219" s="199">
        <v>-1.073</v>
      </c>
      <c r="I219" s="200"/>
      <c r="J219" s="196"/>
      <c r="K219" s="196"/>
      <c r="L219" s="201"/>
      <c r="M219" s="202"/>
      <c r="N219" s="203"/>
      <c r="O219" s="203"/>
      <c r="P219" s="203"/>
      <c r="Q219" s="203"/>
      <c r="R219" s="203"/>
      <c r="S219" s="203"/>
      <c r="T219" s="204"/>
      <c r="AT219" s="205" t="s">
        <v>169</v>
      </c>
      <c r="AU219" s="205" t="s">
        <v>83</v>
      </c>
      <c r="AV219" s="13" t="s">
        <v>83</v>
      </c>
      <c r="AW219" s="13" t="s">
        <v>34</v>
      </c>
      <c r="AX219" s="13" t="s">
        <v>73</v>
      </c>
      <c r="AY219" s="205" t="s">
        <v>149</v>
      </c>
    </row>
    <row r="220" spans="2:63" s="13" customFormat="1" ht="11.25">
      <c r="B220" s="195"/>
      <c r="C220" s="196"/>
      <c r="D220" s="187" t="s">
        <v>169</v>
      </c>
      <c r="E220" s="197" t="s">
        <v>19</v>
      </c>
      <c r="F220" s="198" t="s">
        <v>300</v>
      </c>
      <c r="G220" s="196"/>
      <c r="H220" s="199">
        <v>-4.4400000000000004</v>
      </c>
      <c r="I220" s="200"/>
      <c r="J220" s="196"/>
      <c r="K220" s="196"/>
      <c r="L220" s="201"/>
      <c r="M220" s="202"/>
      <c r="N220" s="203"/>
      <c r="O220" s="203"/>
      <c r="P220" s="203"/>
      <c r="Q220" s="203"/>
      <c r="R220" s="203"/>
      <c r="S220" s="203"/>
      <c r="T220" s="204"/>
      <c r="AT220" s="205" t="s">
        <v>169</v>
      </c>
      <c r="AU220" s="205" t="s">
        <v>83</v>
      </c>
      <c r="AV220" s="13" t="s">
        <v>83</v>
      </c>
      <c r="AW220" s="13" t="s">
        <v>34</v>
      </c>
      <c r="AX220" s="13" t="s">
        <v>73</v>
      </c>
      <c r="AY220" s="205" t="s">
        <v>149</v>
      </c>
    </row>
    <row r="221" spans="2:63" s="13" customFormat="1" ht="11.25">
      <c r="B221" s="195"/>
      <c r="C221" s="196"/>
      <c r="D221" s="187" t="s">
        <v>169</v>
      </c>
      <c r="E221" s="197" t="s">
        <v>19</v>
      </c>
      <c r="F221" s="198" t="s">
        <v>301</v>
      </c>
      <c r="G221" s="196"/>
      <c r="H221" s="199">
        <v>2.0950000000000002</v>
      </c>
      <c r="I221" s="200"/>
      <c r="J221" s="196"/>
      <c r="K221" s="196"/>
      <c r="L221" s="201"/>
      <c r="M221" s="202"/>
      <c r="N221" s="203"/>
      <c r="O221" s="203"/>
      <c r="P221" s="203"/>
      <c r="Q221" s="203"/>
      <c r="R221" s="203"/>
      <c r="S221" s="203"/>
      <c r="T221" s="204"/>
      <c r="AT221" s="205" t="s">
        <v>169</v>
      </c>
      <c r="AU221" s="205" t="s">
        <v>83</v>
      </c>
      <c r="AV221" s="13" t="s">
        <v>83</v>
      </c>
      <c r="AW221" s="13" t="s">
        <v>34</v>
      </c>
      <c r="AX221" s="13" t="s">
        <v>73</v>
      </c>
      <c r="AY221" s="205" t="s">
        <v>149</v>
      </c>
    </row>
    <row r="222" spans="2:63" s="13" customFormat="1" ht="11.25">
      <c r="B222" s="195"/>
      <c r="C222" s="196"/>
      <c r="D222" s="187" t="s">
        <v>169</v>
      </c>
      <c r="E222" s="197" t="s">
        <v>19</v>
      </c>
      <c r="F222" s="198" t="s">
        <v>302</v>
      </c>
      <c r="G222" s="196"/>
      <c r="H222" s="199">
        <v>-1.095</v>
      </c>
      <c r="I222" s="200"/>
      <c r="J222" s="196"/>
      <c r="K222" s="196"/>
      <c r="L222" s="201"/>
      <c r="M222" s="202"/>
      <c r="N222" s="203"/>
      <c r="O222" s="203"/>
      <c r="P222" s="203"/>
      <c r="Q222" s="203"/>
      <c r="R222" s="203"/>
      <c r="S222" s="203"/>
      <c r="T222" s="204"/>
      <c r="AT222" s="205" t="s">
        <v>169</v>
      </c>
      <c r="AU222" s="205" t="s">
        <v>83</v>
      </c>
      <c r="AV222" s="13" t="s">
        <v>83</v>
      </c>
      <c r="AW222" s="13" t="s">
        <v>34</v>
      </c>
      <c r="AX222" s="13" t="s">
        <v>73</v>
      </c>
      <c r="AY222" s="205" t="s">
        <v>149</v>
      </c>
    </row>
    <row r="223" spans="2:63" s="13" customFormat="1" ht="11.25">
      <c r="B223" s="195"/>
      <c r="C223" s="196"/>
      <c r="D223" s="187" t="s">
        <v>169</v>
      </c>
      <c r="E223" s="197" t="s">
        <v>19</v>
      </c>
      <c r="F223" s="198" t="s">
        <v>303</v>
      </c>
      <c r="G223" s="196"/>
      <c r="H223" s="199">
        <v>-1.2270000000000001</v>
      </c>
      <c r="I223" s="200"/>
      <c r="J223" s="196"/>
      <c r="K223" s="196"/>
      <c r="L223" s="201"/>
      <c r="M223" s="202"/>
      <c r="N223" s="203"/>
      <c r="O223" s="203"/>
      <c r="P223" s="203"/>
      <c r="Q223" s="203"/>
      <c r="R223" s="203"/>
      <c r="S223" s="203"/>
      <c r="T223" s="204"/>
      <c r="AT223" s="205" t="s">
        <v>169</v>
      </c>
      <c r="AU223" s="205" t="s">
        <v>83</v>
      </c>
      <c r="AV223" s="13" t="s">
        <v>83</v>
      </c>
      <c r="AW223" s="13" t="s">
        <v>34</v>
      </c>
      <c r="AX223" s="13" t="s">
        <v>73</v>
      </c>
      <c r="AY223" s="205" t="s">
        <v>149</v>
      </c>
    </row>
    <row r="224" spans="2:63" s="12" customFormat="1" ht="22.9" customHeight="1">
      <c r="B224" s="158"/>
      <c r="C224" s="159"/>
      <c r="D224" s="160" t="s">
        <v>72</v>
      </c>
      <c r="E224" s="172" t="s">
        <v>83</v>
      </c>
      <c r="F224" s="172" t="s">
        <v>304</v>
      </c>
      <c r="G224" s="159"/>
      <c r="H224" s="159"/>
      <c r="I224" s="162"/>
      <c r="J224" s="173">
        <f>BK224</f>
        <v>0</v>
      </c>
      <c r="K224" s="159"/>
      <c r="L224" s="164"/>
      <c r="M224" s="165"/>
      <c r="N224" s="166"/>
      <c r="O224" s="166"/>
      <c r="P224" s="167">
        <f>SUM(P225:P375)</f>
        <v>0</v>
      </c>
      <c r="Q224" s="166"/>
      <c r="R224" s="167">
        <f>SUM(R225:R375)</f>
        <v>248.34548909000003</v>
      </c>
      <c r="S224" s="166"/>
      <c r="T224" s="168">
        <f>SUM(T225:T375)</f>
        <v>0</v>
      </c>
      <c r="AR224" s="169" t="s">
        <v>81</v>
      </c>
      <c r="AT224" s="170" t="s">
        <v>72</v>
      </c>
      <c r="AU224" s="170" t="s">
        <v>81</v>
      </c>
      <c r="AY224" s="169" t="s">
        <v>149</v>
      </c>
      <c r="BK224" s="171">
        <f>SUM(BK225:BK375)</f>
        <v>0</v>
      </c>
    </row>
    <row r="225" spans="1:65" s="2" customFormat="1" ht="16.5" customHeight="1">
      <c r="A225" s="35"/>
      <c r="B225" s="36"/>
      <c r="C225" s="174" t="s">
        <v>305</v>
      </c>
      <c r="D225" s="174" t="s">
        <v>151</v>
      </c>
      <c r="E225" s="175" t="s">
        <v>306</v>
      </c>
      <c r="F225" s="176" t="s">
        <v>307</v>
      </c>
      <c r="G225" s="177" t="s">
        <v>181</v>
      </c>
      <c r="H225" s="178">
        <v>20.341999999999999</v>
      </c>
      <c r="I225" s="179"/>
      <c r="J225" s="180">
        <f>ROUND(I225*H225,2)</f>
        <v>0</v>
      </c>
      <c r="K225" s="176" t="s">
        <v>155</v>
      </c>
      <c r="L225" s="40"/>
      <c r="M225" s="181" t="s">
        <v>19</v>
      </c>
      <c r="N225" s="182" t="s">
        <v>44</v>
      </c>
      <c r="O225" s="65"/>
      <c r="P225" s="183">
        <f>O225*H225</f>
        <v>0</v>
      </c>
      <c r="Q225" s="183">
        <v>2.16</v>
      </c>
      <c r="R225" s="183">
        <f>Q225*H225</f>
        <v>43.938720000000004</v>
      </c>
      <c r="S225" s="183">
        <v>0</v>
      </c>
      <c r="T225" s="18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5" t="s">
        <v>156</v>
      </c>
      <c r="AT225" s="185" t="s">
        <v>151</v>
      </c>
      <c r="AU225" s="185" t="s">
        <v>83</v>
      </c>
      <c r="AY225" s="18" t="s">
        <v>149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18" t="s">
        <v>81</v>
      </c>
      <c r="BK225" s="186">
        <f>ROUND(I225*H225,2)</f>
        <v>0</v>
      </c>
      <c r="BL225" s="18" t="s">
        <v>156</v>
      </c>
      <c r="BM225" s="185" t="s">
        <v>308</v>
      </c>
    </row>
    <row r="226" spans="1:65" s="2" customFormat="1" ht="11.25">
      <c r="A226" s="35"/>
      <c r="B226" s="36"/>
      <c r="C226" s="37"/>
      <c r="D226" s="187" t="s">
        <v>158</v>
      </c>
      <c r="E226" s="37"/>
      <c r="F226" s="188" t="s">
        <v>309</v>
      </c>
      <c r="G226" s="37"/>
      <c r="H226" s="37"/>
      <c r="I226" s="189"/>
      <c r="J226" s="37"/>
      <c r="K226" s="37"/>
      <c r="L226" s="40"/>
      <c r="M226" s="190"/>
      <c r="N226" s="191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158</v>
      </c>
      <c r="AU226" s="18" t="s">
        <v>83</v>
      </c>
    </row>
    <row r="227" spans="1:65" s="2" customFormat="1" ht="11.25">
      <c r="A227" s="35"/>
      <c r="B227" s="36"/>
      <c r="C227" s="37"/>
      <c r="D227" s="192" t="s">
        <v>160</v>
      </c>
      <c r="E227" s="37"/>
      <c r="F227" s="193" t="s">
        <v>310</v>
      </c>
      <c r="G227" s="37"/>
      <c r="H227" s="37"/>
      <c r="I227" s="189"/>
      <c r="J227" s="37"/>
      <c r="K227" s="37"/>
      <c r="L227" s="40"/>
      <c r="M227" s="190"/>
      <c r="N227" s="191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160</v>
      </c>
      <c r="AU227" s="18" t="s">
        <v>83</v>
      </c>
    </row>
    <row r="228" spans="1:65" s="14" customFormat="1" ht="11.25">
      <c r="B228" s="206"/>
      <c r="C228" s="207"/>
      <c r="D228" s="187" t="s">
        <v>169</v>
      </c>
      <c r="E228" s="208" t="s">
        <v>19</v>
      </c>
      <c r="F228" s="209" t="s">
        <v>204</v>
      </c>
      <c r="G228" s="207"/>
      <c r="H228" s="208" t="s">
        <v>19</v>
      </c>
      <c r="I228" s="210"/>
      <c r="J228" s="207"/>
      <c r="K228" s="207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169</v>
      </c>
      <c r="AU228" s="215" t="s">
        <v>83</v>
      </c>
      <c r="AV228" s="14" t="s">
        <v>81</v>
      </c>
      <c r="AW228" s="14" t="s">
        <v>34</v>
      </c>
      <c r="AX228" s="14" t="s">
        <v>73</v>
      </c>
      <c r="AY228" s="215" t="s">
        <v>149</v>
      </c>
    </row>
    <row r="229" spans="1:65" s="13" customFormat="1" ht="11.25">
      <c r="B229" s="195"/>
      <c r="C229" s="196"/>
      <c r="D229" s="187" t="s">
        <v>169</v>
      </c>
      <c r="E229" s="197" t="s">
        <v>19</v>
      </c>
      <c r="F229" s="198" t="s">
        <v>311</v>
      </c>
      <c r="G229" s="196"/>
      <c r="H229" s="199">
        <v>0.28799999999999998</v>
      </c>
      <c r="I229" s="200"/>
      <c r="J229" s="196"/>
      <c r="K229" s="196"/>
      <c r="L229" s="201"/>
      <c r="M229" s="202"/>
      <c r="N229" s="203"/>
      <c r="O229" s="203"/>
      <c r="P229" s="203"/>
      <c r="Q229" s="203"/>
      <c r="R229" s="203"/>
      <c r="S229" s="203"/>
      <c r="T229" s="204"/>
      <c r="AT229" s="205" t="s">
        <v>169</v>
      </c>
      <c r="AU229" s="205" t="s">
        <v>83</v>
      </c>
      <c r="AV229" s="13" t="s">
        <v>83</v>
      </c>
      <c r="AW229" s="13" t="s">
        <v>34</v>
      </c>
      <c r="AX229" s="13" t="s">
        <v>73</v>
      </c>
      <c r="AY229" s="205" t="s">
        <v>149</v>
      </c>
    </row>
    <row r="230" spans="1:65" s="14" customFormat="1" ht="11.25">
      <c r="B230" s="206"/>
      <c r="C230" s="207"/>
      <c r="D230" s="187" t="s">
        <v>169</v>
      </c>
      <c r="E230" s="208" t="s">
        <v>19</v>
      </c>
      <c r="F230" s="209" t="s">
        <v>206</v>
      </c>
      <c r="G230" s="207"/>
      <c r="H230" s="208" t="s">
        <v>19</v>
      </c>
      <c r="I230" s="210"/>
      <c r="J230" s="207"/>
      <c r="K230" s="207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169</v>
      </c>
      <c r="AU230" s="215" t="s">
        <v>83</v>
      </c>
      <c r="AV230" s="14" t="s">
        <v>81</v>
      </c>
      <c r="AW230" s="14" t="s">
        <v>34</v>
      </c>
      <c r="AX230" s="14" t="s">
        <v>73</v>
      </c>
      <c r="AY230" s="215" t="s">
        <v>149</v>
      </c>
    </row>
    <row r="231" spans="1:65" s="13" customFormat="1" ht="11.25">
      <c r="B231" s="195"/>
      <c r="C231" s="196"/>
      <c r="D231" s="187" t="s">
        <v>169</v>
      </c>
      <c r="E231" s="197" t="s">
        <v>19</v>
      </c>
      <c r="F231" s="198" t="s">
        <v>312</v>
      </c>
      <c r="G231" s="196"/>
      <c r="H231" s="199">
        <v>8.4000000000000005E-2</v>
      </c>
      <c r="I231" s="200"/>
      <c r="J231" s="196"/>
      <c r="K231" s="196"/>
      <c r="L231" s="201"/>
      <c r="M231" s="202"/>
      <c r="N231" s="203"/>
      <c r="O231" s="203"/>
      <c r="P231" s="203"/>
      <c r="Q231" s="203"/>
      <c r="R231" s="203"/>
      <c r="S231" s="203"/>
      <c r="T231" s="204"/>
      <c r="AT231" s="205" t="s">
        <v>169</v>
      </c>
      <c r="AU231" s="205" t="s">
        <v>83</v>
      </c>
      <c r="AV231" s="13" t="s">
        <v>83</v>
      </c>
      <c r="AW231" s="13" t="s">
        <v>34</v>
      </c>
      <c r="AX231" s="13" t="s">
        <v>73</v>
      </c>
      <c r="AY231" s="205" t="s">
        <v>149</v>
      </c>
    </row>
    <row r="232" spans="1:65" s="14" customFormat="1" ht="11.25">
      <c r="B232" s="206"/>
      <c r="C232" s="207"/>
      <c r="D232" s="187" t="s">
        <v>169</v>
      </c>
      <c r="E232" s="208" t="s">
        <v>19</v>
      </c>
      <c r="F232" s="209" t="s">
        <v>231</v>
      </c>
      <c r="G232" s="207"/>
      <c r="H232" s="208" t="s">
        <v>19</v>
      </c>
      <c r="I232" s="210"/>
      <c r="J232" s="207"/>
      <c r="K232" s="207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169</v>
      </c>
      <c r="AU232" s="215" t="s">
        <v>83</v>
      </c>
      <c r="AV232" s="14" t="s">
        <v>81</v>
      </c>
      <c r="AW232" s="14" t="s">
        <v>34</v>
      </c>
      <c r="AX232" s="14" t="s">
        <v>73</v>
      </c>
      <c r="AY232" s="215" t="s">
        <v>149</v>
      </c>
    </row>
    <row r="233" spans="1:65" s="13" customFormat="1" ht="11.25">
      <c r="B233" s="195"/>
      <c r="C233" s="196"/>
      <c r="D233" s="187" t="s">
        <v>169</v>
      </c>
      <c r="E233" s="197" t="s">
        <v>19</v>
      </c>
      <c r="F233" s="198" t="s">
        <v>313</v>
      </c>
      <c r="G233" s="196"/>
      <c r="H233" s="199">
        <v>1.157</v>
      </c>
      <c r="I233" s="200"/>
      <c r="J233" s="196"/>
      <c r="K233" s="196"/>
      <c r="L233" s="201"/>
      <c r="M233" s="202"/>
      <c r="N233" s="203"/>
      <c r="O233" s="203"/>
      <c r="P233" s="203"/>
      <c r="Q233" s="203"/>
      <c r="R233" s="203"/>
      <c r="S233" s="203"/>
      <c r="T233" s="204"/>
      <c r="AT233" s="205" t="s">
        <v>169</v>
      </c>
      <c r="AU233" s="205" t="s">
        <v>83</v>
      </c>
      <c r="AV233" s="13" t="s">
        <v>83</v>
      </c>
      <c r="AW233" s="13" t="s">
        <v>34</v>
      </c>
      <c r="AX233" s="13" t="s">
        <v>73</v>
      </c>
      <c r="AY233" s="205" t="s">
        <v>149</v>
      </c>
    </row>
    <row r="234" spans="1:65" s="13" customFormat="1" ht="11.25">
      <c r="B234" s="195"/>
      <c r="C234" s="196"/>
      <c r="D234" s="187" t="s">
        <v>169</v>
      </c>
      <c r="E234" s="197" t="s">
        <v>19</v>
      </c>
      <c r="F234" s="198" t="s">
        <v>314</v>
      </c>
      <c r="G234" s="196"/>
      <c r="H234" s="199">
        <v>0.59399999999999997</v>
      </c>
      <c r="I234" s="200"/>
      <c r="J234" s="196"/>
      <c r="K234" s="196"/>
      <c r="L234" s="201"/>
      <c r="M234" s="202"/>
      <c r="N234" s="203"/>
      <c r="O234" s="203"/>
      <c r="P234" s="203"/>
      <c r="Q234" s="203"/>
      <c r="R234" s="203"/>
      <c r="S234" s="203"/>
      <c r="T234" s="204"/>
      <c r="AT234" s="205" t="s">
        <v>169</v>
      </c>
      <c r="AU234" s="205" t="s">
        <v>83</v>
      </c>
      <c r="AV234" s="13" t="s">
        <v>83</v>
      </c>
      <c r="AW234" s="13" t="s">
        <v>34</v>
      </c>
      <c r="AX234" s="13" t="s">
        <v>73</v>
      </c>
      <c r="AY234" s="205" t="s">
        <v>149</v>
      </c>
    </row>
    <row r="235" spans="1:65" s="13" customFormat="1" ht="11.25">
      <c r="B235" s="195"/>
      <c r="C235" s="196"/>
      <c r="D235" s="187" t="s">
        <v>169</v>
      </c>
      <c r="E235" s="197" t="s">
        <v>19</v>
      </c>
      <c r="F235" s="198" t="s">
        <v>315</v>
      </c>
      <c r="G235" s="196"/>
      <c r="H235" s="199">
        <v>1.143</v>
      </c>
      <c r="I235" s="200"/>
      <c r="J235" s="196"/>
      <c r="K235" s="196"/>
      <c r="L235" s="201"/>
      <c r="M235" s="202"/>
      <c r="N235" s="203"/>
      <c r="O235" s="203"/>
      <c r="P235" s="203"/>
      <c r="Q235" s="203"/>
      <c r="R235" s="203"/>
      <c r="S235" s="203"/>
      <c r="T235" s="204"/>
      <c r="AT235" s="205" t="s">
        <v>169</v>
      </c>
      <c r="AU235" s="205" t="s">
        <v>83</v>
      </c>
      <c r="AV235" s="13" t="s">
        <v>83</v>
      </c>
      <c r="AW235" s="13" t="s">
        <v>34</v>
      </c>
      <c r="AX235" s="13" t="s">
        <v>73</v>
      </c>
      <c r="AY235" s="205" t="s">
        <v>149</v>
      </c>
    </row>
    <row r="236" spans="1:65" s="13" customFormat="1" ht="11.25">
      <c r="B236" s="195"/>
      <c r="C236" s="196"/>
      <c r="D236" s="187" t="s">
        <v>169</v>
      </c>
      <c r="E236" s="197" t="s">
        <v>19</v>
      </c>
      <c r="F236" s="198" t="s">
        <v>316</v>
      </c>
      <c r="G236" s="196"/>
      <c r="H236" s="199">
        <v>0.61499999999999999</v>
      </c>
      <c r="I236" s="200"/>
      <c r="J236" s="196"/>
      <c r="K236" s="196"/>
      <c r="L236" s="201"/>
      <c r="M236" s="202"/>
      <c r="N236" s="203"/>
      <c r="O236" s="203"/>
      <c r="P236" s="203"/>
      <c r="Q236" s="203"/>
      <c r="R236" s="203"/>
      <c r="S236" s="203"/>
      <c r="T236" s="204"/>
      <c r="AT236" s="205" t="s">
        <v>169</v>
      </c>
      <c r="AU236" s="205" t="s">
        <v>83</v>
      </c>
      <c r="AV236" s="13" t="s">
        <v>83</v>
      </c>
      <c r="AW236" s="13" t="s">
        <v>34</v>
      </c>
      <c r="AX236" s="13" t="s">
        <v>73</v>
      </c>
      <c r="AY236" s="205" t="s">
        <v>149</v>
      </c>
    </row>
    <row r="237" spans="1:65" s="13" customFormat="1" ht="11.25">
      <c r="B237" s="195"/>
      <c r="C237" s="196"/>
      <c r="D237" s="187" t="s">
        <v>169</v>
      </c>
      <c r="E237" s="197" t="s">
        <v>19</v>
      </c>
      <c r="F237" s="198" t="s">
        <v>317</v>
      </c>
      <c r="G237" s="196"/>
      <c r="H237" s="199">
        <v>2.214</v>
      </c>
      <c r="I237" s="200"/>
      <c r="J237" s="196"/>
      <c r="K237" s="196"/>
      <c r="L237" s="201"/>
      <c r="M237" s="202"/>
      <c r="N237" s="203"/>
      <c r="O237" s="203"/>
      <c r="P237" s="203"/>
      <c r="Q237" s="203"/>
      <c r="R237" s="203"/>
      <c r="S237" s="203"/>
      <c r="T237" s="204"/>
      <c r="AT237" s="205" t="s">
        <v>169</v>
      </c>
      <c r="AU237" s="205" t="s">
        <v>83</v>
      </c>
      <c r="AV237" s="13" t="s">
        <v>83</v>
      </c>
      <c r="AW237" s="13" t="s">
        <v>34</v>
      </c>
      <c r="AX237" s="13" t="s">
        <v>73</v>
      </c>
      <c r="AY237" s="205" t="s">
        <v>149</v>
      </c>
    </row>
    <row r="238" spans="1:65" s="13" customFormat="1" ht="11.25">
      <c r="B238" s="195"/>
      <c r="C238" s="196"/>
      <c r="D238" s="187" t="s">
        <v>169</v>
      </c>
      <c r="E238" s="197" t="s">
        <v>19</v>
      </c>
      <c r="F238" s="198" t="s">
        <v>318</v>
      </c>
      <c r="G238" s="196"/>
      <c r="H238" s="199">
        <v>0.64400000000000002</v>
      </c>
      <c r="I238" s="200"/>
      <c r="J238" s="196"/>
      <c r="K238" s="196"/>
      <c r="L238" s="201"/>
      <c r="M238" s="202"/>
      <c r="N238" s="203"/>
      <c r="O238" s="203"/>
      <c r="P238" s="203"/>
      <c r="Q238" s="203"/>
      <c r="R238" s="203"/>
      <c r="S238" s="203"/>
      <c r="T238" s="204"/>
      <c r="AT238" s="205" t="s">
        <v>169</v>
      </c>
      <c r="AU238" s="205" t="s">
        <v>83</v>
      </c>
      <c r="AV238" s="13" t="s">
        <v>83</v>
      </c>
      <c r="AW238" s="13" t="s">
        <v>34</v>
      </c>
      <c r="AX238" s="13" t="s">
        <v>73</v>
      </c>
      <c r="AY238" s="205" t="s">
        <v>149</v>
      </c>
    </row>
    <row r="239" spans="1:65" s="13" customFormat="1" ht="11.25">
      <c r="B239" s="195"/>
      <c r="C239" s="196"/>
      <c r="D239" s="187" t="s">
        <v>169</v>
      </c>
      <c r="E239" s="197" t="s">
        <v>19</v>
      </c>
      <c r="F239" s="198" t="s">
        <v>319</v>
      </c>
      <c r="G239" s="196"/>
      <c r="H239" s="199">
        <v>1.1970000000000001</v>
      </c>
      <c r="I239" s="200"/>
      <c r="J239" s="196"/>
      <c r="K239" s="196"/>
      <c r="L239" s="201"/>
      <c r="M239" s="202"/>
      <c r="N239" s="203"/>
      <c r="O239" s="203"/>
      <c r="P239" s="203"/>
      <c r="Q239" s="203"/>
      <c r="R239" s="203"/>
      <c r="S239" s="203"/>
      <c r="T239" s="204"/>
      <c r="AT239" s="205" t="s">
        <v>169</v>
      </c>
      <c r="AU239" s="205" t="s">
        <v>83</v>
      </c>
      <c r="AV239" s="13" t="s">
        <v>83</v>
      </c>
      <c r="AW239" s="13" t="s">
        <v>34</v>
      </c>
      <c r="AX239" s="13" t="s">
        <v>73</v>
      </c>
      <c r="AY239" s="205" t="s">
        <v>149</v>
      </c>
    </row>
    <row r="240" spans="1:65" s="13" customFormat="1" ht="11.25">
      <c r="B240" s="195"/>
      <c r="C240" s="196"/>
      <c r="D240" s="187" t="s">
        <v>169</v>
      </c>
      <c r="E240" s="197" t="s">
        <v>19</v>
      </c>
      <c r="F240" s="198" t="s">
        <v>320</v>
      </c>
      <c r="G240" s="196"/>
      <c r="H240" s="199">
        <v>0.432</v>
      </c>
      <c r="I240" s="200"/>
      <c r="J240" s="196"/>
      <c r="K240" s="196"/>
      <c r="L240" s="201"/>
      <c r="M240" s="202"/>
      <c r="N240" s="203"/>
      <c r="O240" s="203"/>
      <c r="P240" s="203"/>
      <c r="Q240" s="203"/>
      <c r="R240" s="203"/>
      <c r="S240" s="203"/>
      <c r="T240" s="204"/>
      <c r="AT240" s="205" t="s">
        <v>169</v>
      </c>
      <c r="AU240" s="205" t="s">
        <v>83</v>
      </c>
      <c r="AV240" s="13" t="s">
        <v>83</v>
      </c>
      <c r="AW240" s="13" t="s">
        <v>34</v>
      </c>
      <c r="AX240" s="13" t="s">
        <v>73</v>
      </c>
      <c r="AY240" s="205" t="s">
        <v>149</v>
      </c>
    </row>
    <row r="241" spans="1:65" s="13" customFormat="1" ht="11.25">
      <c r="B241" s="195"/>
      <c r="C241" s="196"/>
      <c r="D241" s="187" t="s">
        <v>169</v>
      </c>
      <c r="E241" s="197" t="s">
        <v>19</v>
      </c>
      <c r="F241" s="198" t="s">
        <v>321</v>
      </c>
      <c r="G241" s="196"/>
      <c r="H241" s="199">
        <v>0.67500000000000004</v>
      </c>
      <c r="I241" s="200"/>
      <c r="J241" s="196"/>
      <c r="K241" s="196"/>
      <c r="L241" s="201"/>
      <c r="M241" s="202"/>
      <c r="N241" s="203"/>
      <c r="O241" s="203"/>
      <c r="P241" s="203"/>
      <c r="Q241" s="203"/>
      <c r="R241" s="203"/>
      <c r="S241" s="203"/>
      <c r="T241" s="204"/>
      <c r="AT241" s="205" t="s">
        <v>169</v>
      </c>
      <c r="AU241" s="205" t="s">
        <v>83</v>
      </c>
      <c r="AV241" s="13" t="s">
        <v>83</v>
      </c>
      <c r="AW241" s="13" t="s">
        <v>34</v>
      </c>
      <c r="AX241" s="13" t="s">
        <v>73</v>
      </c>
      <c r="AY241" s="205" t="s">
        <v>149</v>
      </c>
    </row>
    <row r="242" spans="1:65" s="14" customFormat="1" ht="11.25">
      <c r="B242" s="206"/>
      <c r="C242" s="207"/>
      <c r="D242" s="187" t="s">
        <v>169</v>
      </c>
      <c r="E242" s="208" t="s">
        <v>19</v>
      </c>
      <c r="F242" s="209" t="s">
        <v>214</v>
      </c>
      <c r="G242" s="207"/>
      <c r="H242" s="208" t="s">
        <v>19</v>
      </c>
      <c r="I242" s="210"/>
      <c r="J242" s="207"/>
      <c r="K242" s="207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169</v>
      </c>
      <c r="AU242" s="215" t="s">
        <v>83</v>
      </c>
      <c r="AV242" s="14" t="s">
        <v>81</v>
      </c>
      <c r="AW242" s="14" t="s">
        <v>34</v>
      </c>
      <c r="AX242" s="14" t="s">
        <v>73</v>
      </c>
      <c r="AY242" s="215" t="s">
        <v>149</v>
      </c>
    </row>
    <row r="243" spans="1:65" s="13" customFormat="1" ht="11.25">
      <c r="B243" s="195"/>
      <c r="C243" s="196"/>
      <c r="D243" s="187" t="s">
        <v>169</v>
      </c>
      <c r="E243" s="197" t="s">
        <v>19</v>
      </c>
      <c r="F243" s="198" t="s">
        <v>322</v>
      </c>
      <c r="G243" s="196"/>
      <c r="H243" s="199">
        <v>0.72</v>
      </c>
      <c r="I243" s="200"/>
      <c r="J243" s="196"/>
      <c r="K243" s="196"/>
      <c r="L243" s="201"/>
      <c r="M243" s="202"/>
      <c r="N243" s="203"/>
      <c r="O243" s="203"/>
      <c r="P243" s="203"/>
      <c r="Q243" s="203"/>
      <c r="R243" s="203"/>
      <c r="S243" s="203"/>
      <c r="T243" s="204"/>
      <c r="AT243" s="205" t="s">
        <v>169</v>
      </c>
      <c r="AU243" s="205" t="s">
        <v>83</v>
      </c>
      <c r="AV243" s="13" t="s">
        <v>83</v>
      </c>
      <c r="AW243" s="13" t="s">
        <v>34</v>
      </c>
      <c r="AX243" s="13" t="s">
        <v>73</v>
      </c>
      <c r="AY243" s="205" t="s">
        <v>149</v>
      </c>
    </row>
    <row r="244" spans="1:65" s="13" customFormat="1" ht="11.25">
      <c r="B244" s="195"/>
      <c r="C244" s="196"/>
      <c r="D244" s="187" t="s">
        <v>169</v>
      </c>
      <c r="E244" s="197" t="s">
        <v>19</v>
      </c>
      <c r="F244" s="198" t="s">
        <v>323</v>
      </c>
      <c r="G244" s="196"/>
      <c r="H244" s="199">
        <v>9.6000000000000002E-2</v>
      </c>
      <c r="I244" s="200"/>
      <c r="J244" s="196"/>
      <c r="K244" s="196"/>
      <c r="L244" s="201"/>
      <c r="M244" s="202"/>
      <c r="N244" s="203"/>
      <c r="O244" s="203"/>
      <c r="P244" s="203"/>
      <c r="Q244" s="203"/>
      <c r="R244" s="203"/>
      <c r="S244" s="203"/>
      <c r="T244" s="204"/>
      <c r="AT244" s="205" t="s">
        <v>169</v>
      </c>
      <c r="AU244" s="205" t="s">
        <v>83</v>
      </c>
      <c r="AV244" s="13" t="s">
        <v>83</v>
      </c>
      <c r="AW244" s="13" t="s">
        <v>34</v>
      </c>
      <c r="AX244" s="13" t="s">
        <v>73</v>
      </c>
      <c r="AY244" s="205" t="s">
        <v>149</v>
      </c>
    </row>
    <row r="245" spans="1:65" s="13" customFormat="1" ht="11.25">
      <c r="B245" s="195"/>
      <c r="C245" s="196"/>
      <c r="D245" s="187" t="s">
        <v>169</v>
      </c>
      <c r="E245" s="197" t="s">
        <v>19</v>
      </c>
      <c r="F245" s="198" t="s">
        <v>324</v>
      </c>
      <c r="G245" s="196"/>
      <c r="H245" s="199">
        <v>2.633</v>
      </c>
      <c r="I245" s="200"/>
      <c r="J245" s="196"/>
      <c r="K245" s="196"/>
      <c r="L245" s="201"/>
      <c r="M245" s="202"/>
      <c r="N245" s="203"/>
      <c r="O245" s="203"/>
      <c r="P245" s="203"/>
      <c r="Q245" s="203"/>
      <c r="R245" s="203"/>
      <c r="S245" s="203"/>
      <c r="T245" s="204"/>
      <c r="AT245" s="205" t="s">
        <v>169</v>
      </c>
      <c r="AU245" s="205" t="s">
        <v>83</v>
      </c>
      <c r="AV245" s="13" t="s">
        <v>83</v>
      </c>
      <c r="AW245" s="13" t="s">
        <v>34</v>
      </c>
      <c r="AX245" s="13" t="s">
        <v>73</v>
      </c>
      <c r="AY245" s="205" t="s">
        <v>149</v>
      </c>
    </row>
    <row r="246" spans="1:65" s="13" customFormat="1" ht="11.25">
      <c r="B246" s="195"/>
      <c r="C246" s="196"/>
      <c r="D246" s="187" t="s">
        <v>169</v>
      </c>
      <c r="E246" s="197" t="s">
        <v>19</v>
      </c>
      <c r="F246" s="198" t="s">
        <v>325</v>
      </c>
      <c r="G246" s="196"/>
      <c r="H246" s="199">
        <v>6.5629999999999997</v>
      </c>
      <c r="I246" s="200"/>
      <c r="J246" s="196"/>
      <c r="K246" s="196"/>
      <c r="L246" s="201"/>
      <c r="M246" s="202"/>
      <c r="N246" s="203"/>
      <c r="O246" s="203"/>
      <c r="P246" s="203"/>
      <c r="Q246" s="203"/>
      <c r="R246" s="203"/>
      <c r="S246" s="203"/>
      <c r="T246" s="204"/>
      <c r="AT246" s="205" t="s">
        <v>169</v>
      </c>
      <c r="AU246" s="205" t="s">
        <v>83</v>
      </c>
      <c r="AV246" s="13" t="s">
        <v>83</v>
      </c>
      <c r="AW246" s="13" t="s">
        <v>34</v>
      </c>
      <c r="AX246" s="13" t="s">
        <v>73</v>
      </c>
      <c r="AY246" s="205" t="s">
        <v>149</v>
      </c>
    </row>
    <row r="247" spans="1:65" s="14" customFormat="1" ht="11.25">
      <c r="B247" s="206"/>
      <c r="C247" s="207"/>
      <c r="D247" s="187" t="s">
        <v>169</v>
      </c>
      <c r="E247" s="208" t="s">
        <v>19</v>
      </c>
      <c r="F247" s="209" t="s">
        <v>189</v>
      </c>
      <c r="G247" s="207"/>
      <c r="H247" s="208" t="s">
        <v>19</v>
      </c>
      <c r="I247" s="210"/>
      <c r="J247" s="207"/>
      <c r="K247" s="207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169</v>
      </c>
      <c r="AU247" s="215" t="s">
        <v>83</v>
      </c>
      <c r="AV247" s="14" t="s">
        <v>81</v>
      </c>
      <c r="AW247" s="14" t="s">
        <v>34</v>
      </c>
      <c r="AX247" s="14" t="s">
        <v>73</v>
      </c>
      <c r="AY247" s="215" t="s">
        <v>149</v>
      </c>
    </row>
    <row r="248" spans="1:65" s="13" customFormat="1" ht="11.25">
      <c r="B248" s="195"/>
      <c r="C248" s="196"/>
      <c r="D248" s="187" t="s">
        <v>169</v>
      </c>
      <c r="E248" s="197" t="s">
        <v>19</v>
      </c>
      <c r="F248" s="198" t="s">
        <v>326</v>
      </c>
      <c r="G248" s="196"/>
      <c r="H248" s="199">
        <v>0.80100000000000005</v>
      </c>
      <c r="I248" s="200"/>
      <c r="J248" s="196"/>
      <c r="K248" s="196"/>
      <c r="L248" s="201"/>
      <c r="M248" s="202"/>
      <c r="N248" s="203"/>
      <c r="O248" s="203"/>
      <c r="P248" s="203"/>
      <c r="Q248" s="203"/>
      <c r="R248" s="203"/>
      <c r="S248" s="203"/>
      <c r="T248" s="204"/>
      <c r="AT248" s="205" t="s">
        <v>169</v>
      </c>
      <c r="AU248" s="205" t="s">
        <v>83</v>
      </c>
      <c r="AV248" s="13" t="s">
        <v>83</v>
      </c>
      <c r="AW248" s="13" t="s">
        <v>34</v>
      </c>
      <c r="AX248" s="13" t="s">
        <v>73</v>
      </c>
      <c r="AY248" s="205" t="s">
        <v>149</v>
      </c>
    </row>
    <row r="249" spans="1:65" s="14" customFormat="1" ht="11.25">
      <c r="B249" s="206"/>
      <c r="C249" s="207"/>
      <c r="D249" s="187" t="s">
        <v>169</v>
      </c>
      <c r="E249" s="208" t="s">
        <v>19</v>
      </c>
      <c r="F249" s="209" t="s">
        <v>327</v>
      </c>
      <c r="G249" s="207"/>
      <c r="H249" s="208" t="s">
        <v>19</v>
      </c>
      <c r="I249" s="210"/>
      <c r="J249" s="207"/>
      <c r="K249" s="207"/>
      <c r="L249" s="211"/>
      <c r="M249" s="212"/>
      <c r="N249" s="213"/>
      <c r="O249" s="213"/>
      <c r="P249" s="213"/>
      <c r="Q249" s="213"/>
      <c r="R249" s="213"/>
      <c r="S249" s="213"/>
      <c r="T249" s="214"/>
      <c r="AT249" s="215" t="s">
        <v>169</v>
      </c>
      <c r="AU249" s="215" t="s">
        <v>83</v>
      </c>
      <c r="AV249" s="14" t="s">
        <v>81</v>
      </c>
      <c r="AW249" s="14" t="s">
        <v>34</v>
      </c>
      <c r="AX249" s="14" t="s">
        <v>73</v>
      </c>
      <c r="AY249" s="215" t="s">
        <v>149</v>
      </c>
    </row>
    <row r="250" spans="1:65" s="13" customFormat="1" ht="11.25">
      <c r="B250" s="195"/>
      <c r="C250" s="196"/>
      <c r="D250" s="187" t="s">
        <v>169</v>
      </c>
      <c r="E250" s="197" t="s">
        <v>19</v>
      </c>
      <c r="F250" s="198" t="s">
        <v>328</v>
      </c>
      <c r="G250" s="196"/>
      <c r="H250" s="199">
        <v>0.48599999999999999</v>
      </c>
      <c r="I250" s="200"/>
      <c r="J250" s="196"/>
      <c r="K250" s="196"/>
      <c r="L250" s="201"/>
      <c r="M250" s="202"/>
      <c r="N250" s="203"/>
      <c r="O250" s="203"/>
      <c r="P250" s="203"/>
      <c r="Q250" s="203"/>
      <c r="R250" s="203"/>
      <c r="S250" s="203"/>
      <c r="T250" s="204"/>
      <c r="AT250" s="205" t="s">
        <v>169</v>
      </c>
      <c r="AU250" s="205" t="s">
        <v>83</v>
      </c>
      <c r="AV250" s="13" t="s">
        <v>83</v>
      </c>
      <c r="AW250" s="13" t="s">
        <v>34</v>
      </c>
      <c r="AX250" s="13" t="s">
        <v>73</v>
      </c>
      <c r="AY250" s="205" t="s">
        <v>149</v>
      </c>
    </row>
    <row r="251" spans="1:65" s="2" customFormat="1" ht="16.5" customHeight="1">
      <c r="A251" s="35"/>
      <c r="B251" s="36"/>
      <c r="C251" s="174" t="s">
        <v>329</v>
      </c>
      <c r="D251" s="174" t="s">
        <v>151</v>
      </c>
      <c r="E251" s="175" t="s">
        <v>330</v>
      </c>
      <c r="F251" s="176" t="s">
        <v>331</v>
      </c>
      <c r="G251" s="177" t="s">
        <v>181</v>
      </c>
      <c r="H251" s="178">
        <v>14.035</v>
      </c>
      <c r="I251" s="179"/>
      <c r="J251" s="180">
        <f>ROUND(I251*H251,2)</f>
        <v>0</v>
      </c>
      <c r="K251" s="176" t="s">
        <v>155</v>
      </c>
      <c r="L251" s="40"/>
      <c r="M251" s="181" t="s">
        <v>19</v>
      </c>
      <c r="N251" s="182" t="s">
        <v>44</v>
      </c>
      <c r="O251" s="65"/>
      <c r="P251" s="183">
        <f>O251*H251</f>
        <v>0</v>
      </c>
      <c r="Q251" s="183">
        <v>2.5018699999999998</v>
      </c>
      <c r="R251" s="183">
        <f>Q251*H251</f>
        <v>35.113745449999996</v>
      </c>
      <c r="S251" s="183">
        <v>0</v>
      </c>
      <c r="T251" s="18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5" t="s">
        <v>156</v>
      </c>
      <c r="AT251" s="185" t="s">
        <v>151</v>
      </c>
      <c r="AU251" s="185" t="s">
        <v>83</v>
      </c>
      <c r="AY251" s="18" t="s">
        <v>149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18" t="s">
        <v>81</v>
      </c>
      <c r="BK251" s="186">
        <f>ROUND(I251*H251,2)</f>
        <v>0</v>
      </c>
      <c r="BL251" s="18" t="s">
        <v>156</v>
      </c>
      <c r="BM251" s="185" t="s">
        <v>332</v>
      </c>
    </row>
    <row r="252" spans="1:65" s="2" customFormat="1" ht="11.25">
      <c r="A252" s="35"/>
      <c r="B252" s="36"/>
      <c r="C252" s="37"/>
      <c r="D252" s="187" t="s">
        <v>158</v>
      </c>
      <c r="E252" s="37"/>
      <c r="F252" s="188" t="s">
        <v>333</v>
      </c>
      <c r="G252" s="37"/>
      <c r="H252" s="37"/>
      <c r="I252" s="189"/>
      <c r="J252" s="37"/>
      <c r="K252" s="37"/>
      <c r="L252" s="40"/>
      <c r="M252" s="190"/>
      <c r="N252" s="191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158</v>
      </c>
      <c r="AU252" s="18" t="s">
        <v>83</v>
      </c>
    </row>
    <row r="253" spans="1:65" s="2" customFormat="1" ht="11.25">
      <c r="A253" s="35"/>
      <c r="B253" s="36"/>
      <c r="C253" s="37"/>
      <c r="D253" s="192" t="s">
        <v>160</v>
      </c>
      <c r="E253" s="37"/>
      <c r="F253" s="193" t="s">
        <v>334</v>
      </c>
      <c r="G253" s="37"/>
      <c r="H253" s="37"/>
      <c r="I253" s="189"/>
      <c r="J253" s="37"/>
      <c r="K253" s="37"/>
      <c r="L253" s="40"/>
      <c r="M253" s="190"/>
      <c r="N253" s="191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160</v>
      </c>
      <c r="AU253" s="18" t="s">
        <v>83</v>
      </c>
    </row>
    <row r="254" spans="1:65" s="2" customFormat="1" ht="19.5">
      <c r="A254" s="35"/>
      <c r="B254" s="36"/>
      <c r="C254" s="37"/>
      <c r="D254" s="187" t="s">
        <v>162</v>
      </c>
      <c r="E254" s="37"/>
      <c r="F254" s="194" t="s">
        <v>335</v>
      </c>
      <c r="G254" s="37"/>
      <c r="H254" s="37"/>
      <c r="I254" s="189"/>
      <c r="J254" s="37"/>
      <c r="K254" s="37"/>
      <c r="L254" s="40"/>
      <c r="M254" s="190"/>
      <c r="N254" s="191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162</v>
      </c>
      <c r="AU254" s="18" t="s">
        <v>83</v>
      </c>
    </row>
    <row r="255" spans="1:65" s="14" customFormat="1" ht="11.25">
      <c r="B255" s="206"/>
      <c r="C255" s="207"/>
      <c r="D255" s="187" t="s">
        <v>169</v>
      </c>
      <c r="E255" s="208" t="s">
        <v>19</v>
      </c>
      <c r="F255" s="209" t="s">
        <v>231</v>
      </c>
      <c r="G255" s="207"/>
      <c r="H255" s="208" t="s">
        <v>19</v>
      </c>
      <c r="I255" s="210"/>
      <c r="J255" s="207"/>
      <c r="K255" s="207"/>
      <c r="L255" s="211"/>
      <c r="M255" s="212"/>
      <c r="N255" s="213"/>
      <c r="O255" s="213"/>
      <c r="P255" s="213"/>
      <c r="Q255" s="213"/>
      <c r="R255" s="213"/>
      <c r="S255" s="213"/>
      <c r="T255" s="214"/>
      <c r="AT255" s="215" t="s">
        <v>169</v>
      </c>
      <c r="AU255" s="215" t="s">
        <v>83</v>
      </c>
      <c r="AV255" s="14" t="s">
        <v>81</v>
      </c>
      <c r="AW255" s="14" t="s">
        <v>34</v>
      </c>
      <c r="AX255" s="14" t="s">
        <v>73</v>
      </c>
      <c r="AY255" s="215" t="s">
        <v>149</v>
      </c>
    </row>
    <row r="256" spans="1:65" s="13" customFormat="1" ht="11.25">
      <c r="B256" s="195"/>
      <c r="C256" s="196"/>
      <c r="D256" s="187" t="s">
        <v>169</v>
      </c>
      <c r="E256" s="197" t="s">
        <v>19</v>
      </c>
      <c r="F256" s="198" t="s">
        <v>336</v>
      </c>
      <c r="G256" s="196"/>
      <c r="H256" s="199">
        <v>0.45</v>
      </c>
      <c r="I256" s="200"/>
      <c r="J256" s="196"/>
      <c r="K256" s="196"/>
      <c r="L256" s="201"/>
      <c r="M256" s="202"/>
      <c r="N256" s="203"/>
      <c r="O256" s="203"/>
      <c r="P256" s="203"/>
      <c r="Q256" s="203"/>
      <c r="R256" s="203"/>
      <c r="S256" s="203"/>
      <c r="T256" s="204"/>
      <c r="AT256" s="205" t="s">
        <v>169</v>
      </c>
      <c r="AU256" s="205" t="s">
        <v>83</v>
      </c>
      <c r="AV256" s="13" t="s">
        <v>83</v>
      </c>
      <c r="AW256" s="13" t="s">
        <v>34</v>
      </c>
      <c r="AX256" s="13" t="s">
        <v>73</v>
      </c>
      <c r="AY256" s="205" t="s">
        <v>149</v>
      </c>
    </row>
    <row r="257" spans="1:65" s="14" customFormat="1" ht="11.25">
      <c r="B257" s="206"/>
      <c r="C257" s="207"/>
      <c r="D257" s="187" t="s">
        <v>169</v>
      </c>
      <c r="E257" s="208" t="s">
        <v>19</v>
      </c>
      <c r="F257" s="209" t="s">
        <v>214</v>
      </c>
      <c r="G257" s="207"/>
      <c r="H257" s="208" t="s">
        <v>19</v>
      </c>
      <c r="I257" s="210"/>
      <c r="J257" s="207"/>
      <c r="K257" s="207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169</v>
      </c>
      <c r="AU257" s="215" t="s">
        <v>83</v>
      </c>
      <c r="AV257" s="14" t="s">
        <v>81</v>
      </c>
      <c r="AW257" s="14" t="s">
        <v>34</v>
      </c>
      <c r="AX257" s="14" t="s">
        <v>73</v>
      </c>
      <c r="AY257" s="215" t="s">
        <v>149</v>
      </c>
    </row>
    <row r="258" spans="1:65" s="13" customFormat="1" ht="11.25">
      <c r="B258" s="195"/>
      <c r="C258" s="196"/>
      <c r="D258" s="187" t="s">
        <v>169</v>
      </c>
      <c r="E258" s="197" t="s">
        <v>19</v>
      </c>
      <c r="F258" s="198" t="s">
        <v>337</v>
      </c>
      <c r="G258" s="196"/>
      <c r="H258" s="199">
        <v>13.585000000000001</v>
      </c>
      <c r="I258" s="200"/>
      <c r="J258" s="196"/>
      <c r="K258" s="196"/>
      <c r="L258" s="201"/>
      <c r="M258" s="202"/>
      <c r="N258" s="203"/>
      <c r="O258" s="203"/>
      <c r="P258" s="203"/>
      <c r="Q258" s="203"/>
      <c r="R258" s="203"/>
      <c r="S258" s="203"/>
      <c r="T258" s="204"/>
      <c r="AT258" s="205" t="s">
        <v>169</v>
      </c>
      <c r="AU258" s="205" t="s">
        <v>83</v>
      </c>
      <c r="AV258" s="13" t="s">
        <v>83</v>
      </c>
      <c r="AW258" s="13" t="s">
        <v>34</v>
      </c>
      <c r="AX258" s="13" t="s">
        <v>73</v>
      </c>
      <c r="AY258" s="205" t="s">
        <v>149</v>
      </c>
    </row>
    <row r="259" spans="1:65" s="2" customFormat="1" ht="16.5" customHeight="1">
      <c r="A259" s="35"/>
      <c r="B259" s="36"/>
      <c r="C259" s="174" t="s">
        <v>338</v>
      </c>
      <c r="D259" s="174" t="s">
        <v>151</v>
      </c>
      <c r="E259" s="175" t="s">
        <v>339</v>
      </c>
      <c r="F259" s="176" t="s">
        <v>340</v>
      </c>
      <c r="G259" s="177" t="s">
        <v>154</v>
      </c>
      <c r="H259" s="178">
        <v>8.5489999999999995</v>
      </c>
      <c r="I259" s="179"/>
      <c r="J259" s="180">
        <f>ROUND(I259*H259,2)</f>
        <v>0</v>
      </c>
      <c r="K259" s="176" t="s">
        <v>155</v>
      </c>
      <c r="L259" s="40"/>
      <c r="M259" s="181" t="s">
        <v>19</v>
      </c>
      <c r="N259" s="182" t="s">
        <v>44</v>
      </c>
      <c r="O259" s="65"/>
      <c r="P259" s="183">
        <f>O259*H259</f>
        <v>0</v>
      </c>
      <c r="Q259" s="183">
        <v>2.47E-3</v>
      </c>
      <c r="R259" s="183">
        <f>Q259*H259</f>
        <v>2.1116029999999997E-2</v>
      </c>
      <c r="S259" s="183">
        <v>0</v>
      </c>
      <c r="T259" s="18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5" t="s">
        <v>156</v>
      </c>
      <c r="AT259" s="185" t="s">
        <v>151</v>
      </c>
      <c r="AU259" s="185" t="s">
        <v>83</v>
      </c>
      <c r="AY259" s="18" t="s">
        <v>149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8" t="s">
        <v>81</v>
      </c>
      <c r="BK259" s="186">
        <f>ROUND(I259*H259,2)</f>
        <v>0</v>
      </c>
      <c r="BL259" s="18" t="s">
        <v>156</v>
      </c>
      <c r="BM259" s="185" t="s">
        <v>341</v>
      </c>
    </row>
    <row r="260" spans="1:65" s="2" customFormat="1" ht="11.25">
      <c r="A260" s="35"/>
      <c r="B260" s="36"/>
      <c r="C260" s="37"/>
      <c r="D260" s="187" t="s">
        <v>158</v>
      </c>
      <c r="E260" s="37"/>
      <c r="F260" s="188" t="s">
        <v>342</v>
      </c>
      <c r="G260" s="37"/>
      <c r="H260" s="37"/>
      <c r="I260" s="189"/>
      <c r="J260" s="37"/>
      <c r="K260" s="37"/>
      <c r="L260" s="40"/>
      <c r="M260" s="190"/>
      <c r="N260" s="191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158</v>
      </c>
      <c r="AU260" s="18" t="s">
        <v>83</v>
      </c>
    </row>
    <row r="261" spans="1:65" s="2" customFormat="1" ht="11.25">
      <c r="A261" s="35"/>
      <c r="B261" s="36"/>
      <c r="C261" s="37"/>
      <c r="D261" s="192" t="s">
        <v>160</v>
      </c>
      <c r="E261" s="37"/>
      <c r="F261" s="193" t="s">
        <v>343</v>
      </c>
      <c r="G261" s="37"/>
      <c r="H261" s="37"/>
      <c r="I261" s="189"/>
      <c r="J261" s="37"/>
      <c r="K261" s="37"/>
      <c r="L261" s="40"/>
      <c r="M261" s="190"/>
      <c r="N261" s="191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160</v>
      </c>
      <c r="AU261" s="18" t="s">
        <v>83</v>
      </c>
    </row>
    <row r="262" spans="1:65" s="14" customFormat="1" ht="11.25">
      <c r="B262" s="206"/>
      <c r="C262" s="207"/>
      <c r="D262" s="187" t="s">
        <v>169</v>
      </c>
      <c r="E262" s="208" t="s">
        <v>19</v>
      </c>
      <c r="F262" s="209" t="s">
        <v>231</v>
      </c>
      <c r="G262" s="207"/>
      <c r="H262" s="208" t="s">
        <v>19</v>
      </c>
      <c r="I262" s="210"/>
      <c r="J262" s="207"/>
      <c r="K262" s="207"/>
      <c r="L262" s="211"/>
      <c r="M262" s="212"/>
      <c r="N262" s="213"/>
      <c r="O262" s="213"/>
      <c r="P262" s="213"/>
      <c r="Q262" s="213"/>
      <c r="R262" s="213"/>
      <c r="S262" s="213"/>
      <c r="T262" s="214"/>
      <c r="AT262" s="215" t="s">
        <v>169</v>
      </c>
      <c r="AU262" s="215" t="s">
        <v>83</v>
      </c>
      <c r="AV262" s="14" t="s">
        <v>81</v>
      </c>
      <c r="AW262" s="14" t="s">
        <v>34</v>
      </c>
      <c r="AX262" s="14" t="s">
        <v>73</v>
      </c>
      <c r="AY262" s="215" t="s">
        <v>149</v>
      </c>
    </row>
    <row r="263" spans="1:65" s="13" customFormat="1" ht="11.25">
      <c r="B263" s="195"/>
      <c r="C263" s="196"/>
      <c r="D263" s="187" t="s">
        <v>169</v>
      </c>
      <c r="E263" s="197" t="s">
        <v>19</v>
      </c>
      <c r="F263" s="198" t="s">
        <v>344</v>
      </c>
      <c r="G263" s="196"/>
      <c r="H263" s="199">
        <v>1.1739999999999999</v>
      </c>
      <c r="I263" s="200"/>
      <c r="J263" s="196"/>
      <c r="K263" s="196"/>
      <c r="L263" s="201"/>
      <c r="M263" s="202"/>
      <c r="N263" s="203"/>
      <c r="O263" s="203"/>
      <c r="P263" s="203"/>
      <c r="Q263" s="203"/>
      <c r="R263" s="203"/>
      <c r="S263" s="203"/>
      <c r="T263" s="204"/>
      <c r="AT263" s="205" t="s">
        <v>169</v>
      </c>
      <c r="AU263" s="205" t="s">
        <v>83</v>
      </c>
      <c r="AV263" s="13" t="s">
        <v>83</v>
      </c>
      <c r="AW263" s="13" t="s">
        <v>34</v>
      </c>
      <c r="AX263" s="13" t="s">
        <v>73</v>
      </c>
      <c r="AY263" s="205" t="s">
        <v>149</v>
      </c>
    </row>
    <row r="264" spans="1:65" s="14" customFormat="1" ht="11.25">
      <c r="B264" s="206"/>
      <c r="C264" s="207"/>
      <c r="D264" s="187" t="s">
        <v>169</v>
      </c>
      <c r="E264" s="208" t="s">
        <v>19</v>
      </c>
      <c r="F264" s="209" t="s">
        <v>214</v>
      </c>
      <c r="G264" s="207"/>
      <c r="H264" s="208" t="s">
        <v>19</v>
      </c>
      <c r="I264" s="210"/>
      <c r="J264" s="207"/>
      <c r="K264" s="207"/>
      <c r="L264" s="211"/>
      <c r="M264" s="212"/>
      <c r="N264" s="213"/>
      <c r="O264" s="213"/>
      <c r="P264" s="213"/>
      <c r="Q264" s="213"/>
      <c r="R264" s="213"/>
      <c r="S264" s="213"/>
      <c r="T264" s="214"/>
      <c r="AT264" s="215" t="s">
        <v>169</v>
      </c>
      <c r="AU264" s="215" t="s">
        <v>83</v>
      </c>
      <c r="AV264" s="14" t="s">
        <v>81</v>
      </c>
      <c r="AW264" s="14" t="s">
        <v>34</v>
      </c>
      <c r="AX264" s="14" t="s">
        <v>73</v>
      </c>
      <c r="AY264" s="215" t="s">
        <v>149</v>
      </c>
    </row>
    <row r="265" spans="1:65" s="13" customFormat="1" ht="11.25">
      <c r="B265" s="195"/>
      <c r="C265" s="196"/>
      <c r="D265" s="187" t="s">
        <v>169</v>
      </c>
      <c r="E265" s="197" t="s">
        <v>19</v>
      </c>
      <c r="F265" s="198" t="s">
        <v>345</v>
      </c>
      <c r="G265" s="196"/>
      <c r="H265" s="199">
        <v>7.375</v>
      </c>
      <c r="I265" s="200"/>
      <c r="J265" s="196"/>
      <c r="K265" s="196"/>
      <c r="L265" s="201"/>
      <c r="M265" s="202"/>
      <c r="N265" s="203"/>
      <c r="O265" s="203"/>
      <c r="P265" s="203"/>
      <c r="Q265" s="203"/>
      <c r="R265" s="203"/>
      <c r="S265" s="203"/>
      <c r="T265" s="204"/>
      <c r="AT265" s="205" t="s">
        <v>169</v>
      </c>
      <c r="AU265" s="205" t="s">
        <v>83</v>
      </c>
      <c r="AV265" s="13" t="s">
        <v>83</v>
      </c>
      <c r="AW265" s="13" t="s">
        <v>34</v>
      </c>
      <c r="AX265" s="13" t="s">
        <v>73</v>
      </c>
      <c r="AY265" s="205" t="s">
        <v>149</v>
      </c>
    </row>
    <row r="266" spans="1:65" s="2" customFormat="1" ht="16.5" customHeight="1">
      <c r="A266" s="35"/>
      <c r="B266" s="36"/>
      <c r="C266" s="174" t="s">
        <v>346</v>
      </c>
      <c r="D266" s="174" t="s">
        <v>151</v>
      </c>
      <c r="E266" s="175" t="s">
        <v>347</v>
      </c>
      <c r="F266" s="176" t="s">
        <v>348</v>
      </c>
      <c r="G266" s="177" t="s">
        <v>154</v>
      </c>
      <c r="H266" s="178">
        <v>8.5489999999999995</v>
      </c>
      <c r="I266" s="179"/>
      <c r="J266" s="180">
        <f>ROUND(I266*H266,2)</f>
        <v>0</v>
      </c>
      <c r="K266" s="176" t="s">
        <v>155</v>
      </c>
      <c r="L266" s="40"/>
      <c r="M266" s="181" t="s">
        <v>19</v>
      </c>
      <c r="N266" s="182" t="s">
        <v>44</v>
      </c>
      <c r="O266" s="65"/>
      <c r="P266" s="183">
        <f>O266*H266</f>
        <v>0</v>
      </c>
      <c r="Q266" s="183">
        <v>0</v>
      </c>
      <c r="R266" s="183">
        <f>Q266*H266</f>
        <v>0</v>
      </c>
      <c r="S266" s="183">
        <v>0</v>
      </c>
      <c r="T266" s="184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5" t="s">
        <v>156</v>
      </c>
      <c r="AT266" s="185" t="s">
        <v>151</v>
      </c>
      <c r="AU266" s="185" t="s">
        <v>83</v>
      </c>
      <c r="AY266" s="18" t="s">
        <v>149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18" t="s">
        <v>81</v>
      </c>
      <c r="BK266" s="186">
        <f>ROUND(I266*H266,2)</f>
        <v>0</v>
      </c>
      <c r="BL266" s="18" t="s">
        <v>156</v>
      </c>
      <c r="BM266" s="185" t="s">
        <v>349</v>
      </c>
    </row>
    <row r="267" spans="1:65" s="2" customFormat="1" ht="11.25">
      <c r="A267" s="35"/>
      <c r="B267" s="36"/>
      <c r="C267" s="37"/>
      <c r="D267" s="187" t="s">
        <v>158</v>
      </c>
      <c r="E267" s="37"/>
      <c r="F267" s="188" t="s">
        <v>350</v>
      </c>
      <c r="G267" s="37"/>
      <c r="H267" s="37"/>
      <c r="I267" s="189"/>
      <c r="J267" s="37"/>
      <c r="K267" s="37"/>
      <c r="L267" s="40"/>
      <c r="M267" s="190"/>
      <c r="N267" s="191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158</v>
      </c>
      <c r="AU267" s="18" t="s">
        <v>83</v>
      </c>
    </row>
    <row r="268" spans="1:65" s="2" customFormat="1" ht="11.25">
      <c r="A268" s="35"/>
      <c r="B268" s="36"/>
      <c r="C268" s="37"/>
      <c r="D268" s="192" t="s">
        <v>160</v>
      </c>
      <c r="E268" s="37"/>
      <c r="F268" s="193" t="s">
        <v>351</v>
      </c>
      <c r="G268" s="37"/>
      <c r="H268" s="37"/>
      <c r="I268" s="189"/>
      <c r="J268" s="37"/>
      <c r="K268" s="37"/>
      <c r="L268" s="40"/>
      <c r="M268" s="190"/>
      <c r="N268" s="191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160</v>
      </c>
      <c r="AU268" s="18" t="s">
        <v>83</v>
      </c>
    </row>
    <row r="269" spans="1:65" s="2" customFormat="1" ht="16.5" customHeight="1">
      <c r="A269" s="35"/>
      <c r="B269" s="36"/>
      <c r="C269" s="174" t="s">
        <v>352</v>
      </c>
      <c r="D269" s="174" t="s">
        <v>151</v>
      </c>
      <c r="E269" s="175" t="s">
        <v>353</v>
      </c>
      <c r="F269" s="176" t="s">
        <v>354</v>
      </c>
      <c r="G269" s="177" t="s">
        <v>265</v>
      </c>
      <c r="H269" s="178">
        <v>0.628</v>
      </c>
      <c r="I269" s="179"/>
      <c r="J269" s="180">
        <f>ROUND(I269*H269,2)</f>
        <v>0</v>
      </c>
      <c r="K269" s="176" t="s">
        <v>155</v>
      </c>
      <c r="L269" s="40"/>
      <c r="M269" s="181" t="s">
        <v>19</v>
      </c>
      <c r="N269" s="182" t="s">
        <v>44</v>
      </c>
      <c r="O269" s="65"/>
      <c r="P269" s="183">
        <f>O269*H269</f>
        <v>0</v>
      </c>
      <c r="Q269" s="183">
        <v>1.06277</v>
      </c>
      <c r="R269" s="183">
        <f>Q269*H269</f>
        <v>0.66741956000000002</v>
      </c>
      <c r="S269" s="183">
        <v>0</v>
      </c>
      <c r="T269" s="184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5" t="s">
        <v>156</v>
      </c>
      <c r="AT269" s="185" t="s">
        <v>151</v>
      </c>
      <c r="AU269" s="185" t="s">
        <v>83</v>
      </c>
      <c r="AY269" s="18" t="s">
        <v>149</v>
      </c>
      <c r="BE269" s="186">
        <f>IF(N269="základní",J269,0)</f>
        <v>0</v>
      </c>
      <c r="BF269" s="186">
        <f>IF(N269="snížená",J269,0)</f>
        <v>0</v>
      </c>
      <c r="BG269" s="186">
        <f>IF(N269="zákl. přenesená",J269,0)</f>
        <v>0</v>
      </c>
      <c r="BH269" s="186">
        <f>IF(N269="sníž. přenesená",J269,0)</f>
        <v>0</v>
      </c>
      <c r="BI269" s="186">
        <f>IF(N269="nulová",J269,0)</f>
        <v>0</v>
      </c>
      <c r="BJ269" s="18" t="s">
        <v>81</v>
      </c>
      <c r="BK269" s="186">
        <f>ROUND(I269*H269,2)</f>
        <v>0</v>
      </c>
      <c r="BL269" s="18" t="s">
        <v>156</v>
      </c>
      <c r="BM269" s="185" t="s">
        <v>355</v>
      </c>
    </row>
    <row r="270" spans="1:65" s="2" customFormat="1" ht="11.25">
      <c r="A270" s="35"/>
      <c r="B270" s="36"/>
      <c r="C270" s="37"/>
      <c r="D270" s="187" t="s">
        <v>158</v>
      </c>
      <c r="E270" s="37"/>
      <c r="F270" s="188" t="s">
        <v>356</v>
      </c>
      <c r="G270" s="37"/>
      <c r="H270" s="37"/>
      <c r="I270" s="189"/>
      <c r="J270" s="37"/>
      <c r="K270" s="37"/>
      <c r="L270" s="40"/>
      <c r="M270" s="190"/>
      <c r="N270" s="191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158</v>
      </c>
      <c r="AU270" s="18" t="s">
        <v>83</v>
      </c>
    </row>
    <row r="271" spans="1:65" s="2" customFormat="1" ht="11.25">
      <c r="A271" s="35"/>
      <c r="B271" s="36"/>
      <c r="C271" s="37"/>
      <c r="D271" s="192" t="s">
        <v>160</v>
      </c>
      <c r="E271" s="37"/>
      <c r="F271" s="193" t="s">
        <v>357</v>
      </c>
      <c r="G271" s="37"/>
      <c r="H271" s="37"/>
      <c r="I271" s="189"/>
      <c r="J271" s="37"/>
      <c r="K271" s="37"/>
      <c r="L271" s="40"/>
      <c r="M271" s="190"/>
      <c r="N271" s="191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160</v>
      </c>
      <c r="AU271" s="18" t="s">
        <v>83</v>
      </c>
    </row>
    <row r="272" spans="1:65" s="14" customFormat="1" ht="11.25">
      <c r="B272" s="206"/>
      <c r="C272" s="207"/>
      <c r="D272" s="187" t="s">
        <v>169</v>
      </c>
      <c r="E272" s="208" t="s">
        <v>19</v>
      </c>
      <c r="F272" s="209" t="s">
        <v>231</v>
      </c>
      <c r="G272" s="207"/>
      <c r="H272" s="208" t="s">
        <v>19</v>
      </c>
      <c r="I272" s="210"/>
      <c r="J272" s="207"/>
      <c r="K272" s="207"/>
      <c r="L272" s="211"/>
      <c r="M272" s="212"/>
      <c r="N272" s="213"/>
      <c r="O272" s="213"/>
      <c r="P272" s="213"/>
      <c r="Q272" s="213"/>
      <c r="R272" s="213"/>
      <c r="S272" s="213"/>
      <c r="T272" s="214"/>
      <c r="AT272" s="215" t="s">
        <v>169</v>
      </c>
      <c r="AU272" s="215" t="s">
        <v>83</v>
      </c>
      <c r="AV272" s="14" t="s">
        <v>81</v>
      </c>
      <c r="AW272" s="14" t="s">
        <v>34</v>
      </c>
      <c r="AX272" s="14" t="s">
        <v>73</v>
      </c>
      <c r="AY272" s="215" t="s">
        <v>149</v>
      </c>
    </row>
    <row r="273" spans="1:65" s="13" customFormat="1" ht="11.25">
      <c r="B273" s="195"/>
      <c r="C273" s="196"/>
      <c r="D273" s="187" t="s">
        <v>169</v>
      </c>
      <c r="E273" s="197" t="s">
        <v>19</v>
      </c>
      <c r="F273" s="198" t="s">
        <v>358</v>
      </c>
      <c r="G273" s="196"/>
      <c r="H273" s="199">
        <v>2.5000000000000001E-2</v>
      </c>
      <c r="I273" s="200"/>
      <c r="J273" s="196"/>
      <c r="K273" s="196"/>
      <c r="L273" s="201"/>
      <c r="M273" s="202"/>
      <c r="N273" s="203"/>
      <c r="O273" s="203"/>
      <c r="P273" s="203"/>
      <c r="Q273" s="203"/>
      <c r="R273" s="203"/>
      <c r="S273" s="203"/>
      <c r="T273" s="204"/>
      <c r="AT273" s="205" t="s">
        <v>169</v>
      </c>
      <c r="AU273" s="205" t="s">
        <v>83</v>
      </c>
      <c r="AV273" s="13" t="s">
        <v>83</v>
      </c>
      <c r="AW273" s="13" t="s">
        <v>34</v>
      </c>
      <c r="AX273" s="13" t="s">
        <v>73</v>
      </c>
      <c r="AY273" s="205" t="s">
        <v>149</v>
      </c>
    </row>
    <row r="274" spans="1:65" s="14" customFormat="1" ht="11.25">
      <c r="B274" s="206"/>
      <c r="C274" s="207"/>
      <c r="D274" s="187" t="s">
        <v>169</v>
      </c>
      <c r="E274" s="208" t="s">
        <v>19</v>
      </c>
      <c r="F274" s="209" t="s">
        <v>214</v>
      </c>
      <c r="G274" s="207"/>
      <c r="H274" s="208" t="s">
        <v>19</v>
      </c>
      <c r="I274" s="210"/>
      <c r="J274" s="207"/>
      <c r="K274" s="207"/>
      <c r="L274" s="211"/>
      <c r="M274" s="212"/>
      <c r="N274" s="213"/>
      <c r="O274" s="213"/>
      <c r="P274" s="213"/>
      <c r="Q274" s="213"/>
      <c r="R274" s="213"/>
      <c r="S274" s="213"/>
      <c r="T274" s="214"/>
      <c r="AT274" s="215" t="s">
        <v>169</v>
      </c>
      <c r="AU274" s="215" t="s">
        <v>83</v>
      </c>
      <c r="AV274" s="14" t="s">
        <v>81</v>
      </c>
      <c r="AW274" s="14" t="s">
        <v>34</v>
      </c>
      <c r="AX274" s="14" t="s">
        <v>73</v>
      </c>
      <c r="AY274" s="215" t="s">
        <v>149</v>
      </c>
    </row>
    <row r="275" spans="1:65" s="13" customFormat="1" ht="11.25">
      <c r="B275" s="195"/>
      <c r="C275" s="196"/>
      <c r="D275" s="187" t="s">
        <v>169</v>
      </c>
      <c r="E275" s="197" t="s">
        <v>19</v>
      </c>
      <c r="F275" s="198" t="s">
        <v>359</v>
      </c>
      <c r="G275" s="196"/>
      <c r="H275" s="199">
        <v>0.60299999999999998</v>
      </c>
      <c r="I275" s="200"/>
      <c r="J275" s="196"/>
      <c r="K275" s="196"/>
      <c r="L275" s="201"/>
      <c r="M275" s="202"/>
      <c r="N275" s="203"/>
      <c r="O275" s="203"/>
      <c r="P275" s="203"/>
      <c r="Q275" s="203"/>
      <c r="R275" s="203"/>
      <c r="S275" s="203"/>
      <c r="T275" s="204"/>
      <c r="AT275" s="205" t="s">
        <v>169</v>
      </c>
      <c r="AU275" s="205" t="s">
        <v>83</v>
      </c>
      <c r="AV275" s="13" t="s">
        <v>83</v>
      </c>
      <c r="AW275" s="13" t="s">
        <v>34</v>
      </c>
      <c r="AX275" s="13" t="s">
        <v>73</v>
      </c>
      <c r="AY275" s="205" t="s">
        <v>149</v>
      </c>
    </row>
    <row r="276" spans="1:65" s="2" customFormat="1" ht="16.5" customHeight="1">
      <c r="A276" s="35"/>
      <c r="B276" s="36"/>
      <c r="C276" s="174" t="s">
        <v>7</v>
      </c>
      <c r="D276" s="174" t="s">
        <v>151</v>
      </c>
      <c r="E276" s="175" t="s">
        <v>360</v>
      </c>
      <c r="F276" s="176" t="s">
        <v>361</v>
      </c>
      <c r="G276" s="177" t="s">
        <v>181</v>
      </c>
      <c r="H276" s="178">
        <v>2.6360000000000001</v>
      </c>
      <c r="I276" s="179"/>
      <c r="J276" s="180">
        <f>ROUND(I276*H276,2)</f>
        <v>0</v>
      </c>
      <c r="K276" s="176" t="s">
        <v>155</v>
      </c>
      <c r="L276" s="40"/>
      <c r="M276" s="181" t="s">
        <v>19</v>
      </c>
      <c r="N276" s="182" t="s">
        <v>44</v>
      </c>
      <c r="O276" s="65"/>
      <c r="P276" s="183">
        <f>O276*H276</f>
        <v>0</v>
      </c>
      <c r="Q276" s="183">
        <v>2.5018699999999998</v>
      </c>
      <c r="R276" s="183">
        <f>Q276*H276</f>
        <v>6.5949293199999994</v>
      </c>
      <c r="S276" s="183">
        <v>0</v>
      </c>
      <c r="T276" s="184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5" t="s">
        <v>156</v>
      </c>
      <c r="AT276" s="185" t="s">
        <v>151</v>
      </c>
      <c r="AU276" s="185" t="s">
        <v>83</v>
      </c>
      <c r="AY276" s="18" t="s">
        <v>149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8" t="s">
        <v>81</v>
      </c>
      <c r="BK276" s="186">
        <f>ROUND(I276*H276,2)</f>
        <v>0</v>
      </c>
      <c r="BL276" s="18" t="s">
        <v>156</v>
      </c>
      <c r="BM276" s="185" t="s">
        <v>362</v>
      </c>
    </row>
    <row r="277" spans="1:65" s="2" customFormat="1" ht="11.25">
      <c r="A277" s="35"/>
      <c r="B277" s="36"/>
      <c r="C277" s="37"/>
      <c r="D277" s="187" t="s">
        <v>158</v>
      </c>
      <c r="E277" s="37"/>
      <c r="F277" s="188" t="s">
        <v>363</v>
      </c>
      <c r="G277" s="37"/>
      <c r="H277" s="37"/>
      <c r="I277" s="189"/>
      <c r="J277" s="37"/>
      <c r="K277" s="37"/>
      <c r="L277" s="40"/>
      <c r="M277" s="190"/>
      <c r="N277" s="191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158</v>
      </c>
      <c r="AU277" s="18" t="s">
        <v>83</v>
      </c>
    </row>
    <row r="278" spans="1:65" s="2" customFormat="1" ht="11.25">
      <c r="A278" s="35"/>
      <c r="B278" s="36"/>
      <c r="C278" s="37"/>
      <c r="D278" s="192" t="s">
        <v>160</v>
      </c>
      <c r="E278" s="37"/>
      <c r="F278" s="193" t="s">
        <v>364</v>
      </c>
      <c r="G278" s="37"/>
      <c r="H278" s="37"/>
      <c r="I278" s="189"/>
      <c r="J278" s="37"/>
      <c r="K278" s="37"/>
      <c r="L278" s="40"/>
      <c r="M278" s="190"/>
      <c r="N278" s="191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160</v>
      </c>
      <c r="AU278" s="18" t="s">
        <v>83</v>
      </c>
    </row>
    <row r="279" spans="1:65" s="14" customFormat="1" ht="11.25">
      <c r="B279" s="206"/>
      <c r="C279" s="207"/>
      <c r="D279" s="187" t="s">
        <v>169</v>
      </c>
      <c r="E279" s="208" t="s">
        <v>19</v>
      </c>
      <c r="F279" s="209" t="s">
        <v>204</v>
      </c>
      <c r="G279" s="207"/>
      <c r="H279" s="208" t="s">
        <v>19</v>
      </c>
      <c r="I279" s="210"/>
      <c r="J279" s="207"/>
      <c r="K279" s="207"/>
      <c r="L279" s="211"/>
      <c r="M279" s="212"/>
      <c r="N279" s="213"/>
      <c r="O279" s="213"/>
      <c r="P279" s="213"/>
      <c r="Q279" s="213"/>
      <c r="R279" s="213"/>
      <c r="S279" s="213"/>
      <c r="T279" s="214"/>
      <c r="AT279" s="215" t="s">
        <v>169</v>
      </c>
      <c r="AU279" s="215" t="s">
        <v>83</v>
      </c>
      <c r="AV279" s="14" t="s">
        <v>81</v>
      </c>
      <c r="AW279" s="14" t="s">
        <v>34</v>
      </c>
      <c r="AX279" s="14" t="s">
        <v>73</v>
      </c>
      <c r="AY279" s="215" t="s">
        <v>149</v>
      </c>
    </row>
    <row r="280" spans="1:65" s="13" customFormat="1" ht="11.25">
      <c r="B280" s="195"/>
      <c r="C280" s="196"/>
      <c r="D280" s="187" t="s">
        <v>169</v>
      </c>
      <c r="E280" s="197" t="s">
        <v>19</v>
      </c>
      <c r="F280" s="198" t="s">
        <v>365</v>
      </c>
      <c r="G280" s="196"/>
      <c r="H280" s="199">
        <v>0.54</v>
      </c>
      <c r="I280" s="200"/>
      <c r="J280" s="196"/>
      <c r="K280" s="196"/>
      <c r="L280" s="201"/>
      <c r="M280" s="202"/>
      <c r="N280" s="203"/>
      <c r="O280" s="203"/>
      <c r="P280" s="203"/>
      <c r="Q280" s="203"/>
      <c r="R280" s="203"/>
      <c r="S280" s="203"/>
      <c r="T280" s="204"/>
      <c r="AT280" s="205" t="s">
        <v>169</v>
      </c>
      <c r="AU280" s="205" t="s">
        <v>83</v>
      </c>
      <c r="AV280" s="13" t="s">
        <v>83</v>
      </c>
      <c r="AW280" s="13" t="s">
        <v>34</v>
      </c>
      <c r="AX280" s="13" t="s">
        <v>73</v>
      </c>
      <c r="AY280" s="205" t="s">
        <v>149</v>
      </c>
    </row>
    <row r="281" spans="1:65" s="14" customFormat="1" ht="11.25">
      <c r="B281" s="206"/>
      <c r="C281" s="207"/>
      <c r="D281" s="187" t="s">
        <v>169</v>
      </c>
      <c r="E281" s="208" t="s">
        <v>19</v>
      </c>
      <c r="F281" s="209" t="s">
        <v>206</v>
      </c>
      <c r="G281" s="207"/>
      <c r="H281" s="208" t="s">
        <v>19</v>
      </c>
      <c r="I281" s="210"/>
      <c r="J281" s="207"/>
      <c r="K281" s="207"/>
      <c r="L281" s="211"/>
      <c r="M281" s="212"/>
      <c r="N281" s="213"/>
      <c r="O281" s="213"/>
      <c r="P281" s="213"/>
      <c r="Q281" s="213"/>
      <c r="R281" s="213"/>
      <c r="S281" s="213"/>
      <c r="T281" s="214"/>
      <c r="AT281" s="215" t="s">
        <v>169</v>
      </c>
      <c r="AU281" s="215" t="s">
        <v>83</v>
      </c>
      <c r="AV281" s="14" t="s">
        <v>81</v>
      </c>
      <c r="AW281" s="14" t="s">
        <v>34</v>
      </c>
      <c r="AX281" s="14" t="s">
        <v>73</v>
      </c>
      <c r="AY281" s="215" t="s">
        <v>149</v>
      </c>
    </row>
    <row r="282" spans="1:65" s="13" customFormat="1" ht="11.25">
      <c r="B282" s="195"/>
      <c r="C282" s="196"/>
      <c r="D282" s="187" t="s">
        <v>169</v>
      </c>
      <c r="E282" s="197" t="s">
        <v>19</v>
      </c>
      <c r="F282" s="198" t="s">
        <v>366</v>
      </c>
      <c r="G282" s="196"/>
      <c r="H282" s="199">
        <v>0.47599999999999998</v>
      </c>
      <c r="I282" s="200"/>
      <c r="J282" s="196"/>
      <c r="K282" s="196"/>
      <c r="L282" s="201"/>
      <c r="M282" s="202"/>
      <c r="N282" s="203"/>
      <c r="O282" s="203"/>
      <c r="P282" s="203"/>
      <c r="Q282" s="203"/>
      <c r="R282" s="203"/>
      <c r="S282" s="203"/>
      <c r="T282" s="204"/>
      <c r="AT282" s="205" t="s">
        <v>169</v>
      </c>
      <c r="AU282" s="205" t="s">
        <v>83</v>
      </c>
      <c r="AV282" s="13" t="s">
        <v>83</v>
      </c>
      <c r="AW282" s="13" t="s">
        <v>34</v>
      </c>
      <c r="AX282" s="13" t="s">
        <v>73</v>
      </c>
      <c r="AY282" s="205" t="s">
        <v>149</v>
      </c>
    </row>
    <row r="283" spans="1:65" s="14" customFormat="1" ht="11.25">
      <c r="B283" s="206"/>
      <c r="C283" s="207"/>
      <c r="D283" s="187" t="s">
        <v>169</v>
      </c>
      <c r="E283" s="208" t="s">
        <v>19</v>
      </c>
      <c r="F283" s="209" t="s">
        <v>327</v>
      </c>
      <c r="G283" s="207"/>
      <c r="H283" s="208" t="s">
        <v>19</v>
      </c>
      <c r="I283" s="210"/>
      <c r="J283" s="207"/>
      <c r="K283" s="207"/>
      <c r="L283" s="211"/>
      <c r="M283" s="212"/>
      <c r="N283" s="213"/>
      <c r="O283" s="213"/>
      <c r="P283" s="213"/>
      <c r="Q283" s="213"/>
      <c r="R283" s="213"/>
      <c r="S283" s="213"/>
      <c r="T283" s="214"/>
      <c r="AT283" s="215" t="s">
        <v>169</v>
      </c>
      <c r="AU283" s="215" t="s">
        <v>83</v>
      </c>
      <c r="AV283" s="14" t="s">
        <v>81</v>
      </c>
      <c r="AW283" s="14" t="s">
        <v>34</v>
      </c>
      <c r="AX283" s="14" t="s">
        <v>73</v>
      </c>
      <c r="AY283" s="215" t="s">
        <v>149</v>
      </c>
    </row>
    <row r="284" spans="1:65" s="13" customFormat="1" ht="11.25">
      <c r="B284" s="195"/>
      <c r="C284" s="196"/>
      <c r="D284" s="187" t="s">
        <v>169</v>
      </c>
      <c r="E284" s="197" t="s">
        <v>19</v>
      </c>
      <c r="F284" s="198" t="s">
        <v>367</v>
      </c>
      <c r="G284" s="196"/>
      <c r="H284" s="199">
        <v>1.62</v>
      </c>
      <c r="I284" s="200"/>
      <c r="J284" s="196"/>
      <c r="K284" s="196"/>
      <c r="L284" s="201"/>
      <c r="M284" s="202"/>
      <c r="N284" s="203"/>
      <c r="O284" s="203"/>
      <c r="P284" s="203"/>
      <c r="Q284" s="203"/>
      <c r="R284" s="203"/>
      <c r="S284" s="203"/>
      <c r="T284" s="204"/>
      <c r="AT284" s="205" t="s">
        <v>169</v>
      </c>
      <c r="AU284" s="205" t="s">
        <v>83</v>
      </c>
      <c r="AV284" s="13" t="s">
        <v>83</v>
      </c>
      <c r="AW284" s="13" t="s">
        <v>34</v>
      </c>
      <c r="AX284" s="13" t="s">
        <v>73</v>
      </c>
      <c r="AY284" s="205" t="s">
        <v>149</v>
      </c>
    </row>
    <row r="285" spans="1:65" s="2" customFormat="1" ht="16.5" customHeight="1">
      <c r="A285" s="35"/>
      <c r="B285" s="36"/>
      <c r="C285" s="174" t="s">
        <v>368</v>
      </c>
      <c r="D285" s="174" t="s">
        <v>151</v>
      </c>
      <c r="E285" s="175" t="s">
        <v>369</v>
      </c>
      <c r="F285" s="176" t="s">
        <v>370</v>
      </c>
      <c r="G285" s="177" t="s">
        <v>181</v>
      </c>
      <c r="H285" s="178">
        <v>33.091000000000001</v>
      </c>
      <c r="I285" s="179"/>
      <c r="J285" s="180">
        <f>ROUND(I285*H285,2)</f>
        <v>0</v>
      </c>
      <c r="K285" s="176" t="s">
        <v>155</v>
      </c>
      <c r="L285" s="40"/>
      <c r="M285" s="181" t="s">
        <v>19</v>
      </c>
      <c r="N285" s="182" t="s">
        <v>44</v>
      </c>
      <c r="O285" s="65"/>
      <c r="P285" s="183">
        <f>O285*H285</f>
        <v>0</v>
      </c>
      <c r="Q285" s="183">
        <v>2.5018699999999998</v>
      </c>
      <c r="R285" s="183">
        <f>Q285*H285</f>
        <v>82.789380170000001</v>
      </c>
      <c r="S285" s="183">
        <v>0</v>
      </c>
      <c r="T285" s="184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5" t="s">
        <v>156</v>
      </c>
      <c r="AT285" s="185" t="s">
        <v>151</v>
      </c>
      <c r="AU285" s="185" t="s">
        <v>83</v>
      </c>
      <c r="AY285" s="18" t="s">
        <v>149</v>
      </c>
      <c r="BE285" s="186">
        <f>IF(N285="základní",J285,0)</f>
        <v>0</v>
      </c>
      <c r="BF285" s="186">
        <f>IF(N285="snížená",J285,0)</f>
        <v>0</v>
      </c>
      <c r="BG285" s="186">
        <f>IF(N285="zákl. přenesená",J285,0)</f>
        <v>0</v>
      </c>
      <c r="BH285" s="186">
        <f>IF(N285="sníž. přenesená",J285,0)</f>
        <v>0</v>
      </c>
      <c r="BI285" s="186">
        <f>IF(N285="nulová",J285,0)</f>
        <v>0</v>
      </c>
      <c r="BJ285" s="18" t="s">
        <v>81</v>
      </c>
      <c r="BK285" s="186">
        <f>ROUND(I285*H285,2)</f>
        <v>0</v>
      </c>
      <c r="BL285" s="18" t="s">
        <v>156</v>
      </c>
      <c r="BM285" s="185" t="s">
        <v>371</v>
      </c>
    </row>
    <row r="286" spans="1:65" s="2" customFormat="1" ht="11.25">
      <c r="A286" s="35"/>
      <c r="B286" s="36"/>
      <c r="C286" s="37"/>
      <c r="D286" s="187" t="s">
        <v>158</v>
      </c>
      <c r="E286" s="37"/>
      <c r="F286" s="188" t="s">
        <v>372</v>
      </c>
      <c r="G286" s="37"/>
      <c r="H286" s="37"/>
      <c r="I286" s="189"/>
      <c r="J286" s="37"/>
      <c r="K286" s="37"/>
      <c r="L286" s="40"/>
      <c r="M286" s="190"/>
      <c r="N286" s="191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158</v>
      </c>
      <c r="AU286" s="18" t="s">
        <v>83</v>
      </c>
    </row>
    <row r="287" spans="1:65" s="2" customFormat="1" ht="11.25">
      <c r="A287" s="35"/>
      <c r="B287" s="36"/>
      <c r="C287" s="37"/>
      <c r="D287" s="192" t="s">
        <v>160</v>
      </c>
      <c r="E287" s="37"/>
      <c r="F287" s="193" t="s">
        <v>373</v>
      </c>
      <c r="G287" s="37"/>
      <c r="H287" s="37"/>
      <c r="I287" s="189"/>
      <c r="J287" s="37"/>
      <c r="K287" s="37"/>
      <c r="L287" s="40"/>
      <c r="M287" s="190"/>
      <c r="N287" s="191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160</v>
      </c>
      <c r="AU287" s="18" t="s">
        <v>83</v>
      </c>
    </row>
    <row r="288" spans="1:65" s="14" customFormat="1" ht="11.25">
      <c r="B288" s="206"/>
      <c r="C288" s="207"/>
      <c r="D288" s="187" t="s">
        <v>169</v>
      </c>
      <c r="E288" s="208" t="s">
        <v>19</v>
      </c>
      <c r="F288" s="209" t="s">
        <v>374</v>
      </c>
      <c r="G288" s="207"/>
      <c r="H288" s="208" t="s">
        <v>19</v>
      </c>
      <c r="I288" s="210"/>
      <c r="J288" s="207"/>
      <c r="K288" s="207"/>
      <c r="L288" s="211"/>
      <c r="M288" s="212"/>
      <c r="N288" s="213"/>
      <c r="O288" s="213"/>
      <c r="P288" s="213"/>
      <c r="Q288" s="213"/>
      <c r="R288" s="213"/>
      <c r="S288" s="213"/>
      <c r="T288" s="214"/>
      <c r="AT288" s="215" t="s">
        <v>169</v>
      </c>
      <c r="AU288" s="215" t="s">
        <v>83</v>
      </c>
      <c r="AV288" s="14" t="s">
        <v>81</v>
      </c>
      <c r="AW288" s="14" t="s">
        <v>34</v>
      </c>
      <c r="AX288" s="14" t="s">
        <v>73</v>
      </c>
      <c r="AY288" s="215" t="s">
        <v>149</v>
      </c>
    </row>
    <row r="289" spans="1:65" s="13" customFormat="1" ht="11.25">
      <c r="B289" s="195"/>
      <c r="C289" s="196"/>
      <c r="D289" s="187" t="s">
        <v>169</v>
      </c>
      <c r="E289" s="197" t="s">
        <v>19</v>
      </c>
      <c r="F289" s="198" t="s">
        <v>375</v>
      </c>
      <c r="G289" s="196"/>
      <c r="H289" s="199">
        <v>3.0840000000000001</v>
      </c>
      <c r="I289" s="200"/>
      <c r="J289" s="196"/>
      <c r="K289" s="196"/>
      <c r="L289" s="201"/>
      <c r="M289" s="202"/>
      <c r="N289" s="203"/>
      <c r="O289" s="203"/>
      <c r="P289" s="203"/>
      <c r="Q289" s="203"/>
      <c r="R289" s="203"/>
      <c r="S289" s="203"/>
      <c r="T289" s="204"/>
      <c r="AT289" s="205" t="s">
        <v>169</v>
      </c>
      <c r="AU289" s="205" t="s">
        <v>83</v>
      </c>
      <c r="AV289" s="13" t="s">
        <v>83</v>
      </c>
      <c r="AW289" s="13" t="s">
        <v>34</v>
      </c>
      <c r="AX289" s="13" t="s">
        <v>73</v>
      </c>
      <c r="AY289" s="205" t="s">
        <v>149</v>
      </c>
    </row>
    <row r="290" spans="1:65" s="13" customFormat="1" ht="11.25">
      <c r="B290" s="195"/>
      <c r="C290" s="196"/>
      <c r="D290" s="187" t="s">
        <v>169</v>
      </c>
      <c r="E290" s="197" t="s">
        <v>19</v>
      </c>
      <c r="F290" s="198" t="s">
        <v>376</v>
      </c>
      <c r="G290" s="196"/>
      <c r="H290" s="199">
        <v>2.3759999999999999</v>
      </c>
      <c r="I290" s="200"/>
      <c r="J290" s="196"/>
      <c r="K290" s="196"/>
      <c r="L290" s="201"/>
      <c r="M290" s="202"/>
      <c r="N290" s="203"/>
      <c r="O290" s="203"/>
      <c r="P290" s="203"/>
      <c r="Q290" s="203"/>
      <c r="R290" s="203"/>
      <c r="S290" s="203"/>
      <c r="T290" s="204"/>
      <c r="AT290" s="205" t="s">
        <v>169</v>
      </c>
      <c r="AU290" s="205" t="s">
        <v>83</v>
      </c>
      <c r="AV290" s="13" t="s">
        <v>83</v>
      </c>
      <c r="AW290" s="13" t="s">
        <v>34</v>
      </c>
      <c r="AX290" s="13" t="s">
        <v>73</v>
      </c>
      <c r="AY290" s="205" t="s">
        <v>149</v>
      </c>
    </row>
    <row r="291" spans="1:65" s="13" customFormat="1" ht="11.25">
      <c r="B291" s="195"/>
      <c r="C291" s="196"/>
      <c r="D291" s="187" t="s">
        <v>169</v>
      </c>
      <c r="E291" s="197" t="s">
        <v>19</v>
      </c>
      <c r="F291" s="198" t="s">
        <v>377</v>
      </c>
      <c r="G291" s="196"/>
      <c r="H291" s="199">
        <v>3.0470000000000002</v>
      </c>
      <c r="I291" s="200"/>
      <c r="J291" s="196"/>
      <c r="K291" s="196"/>
      <c r="L291" s="201"/>
      <c r="M291" s="202"/>
      <c r="N291" s="203"/>
      <c r="O291" s="203"/>
      <c r="P291" s="203"/>
      <c r="Q291" s="203"/>
      <c r="R291" s="203"/>
      <c r="S291" s="203"/>
      <c r="T291" s="204"/>
      <c r="AT291" s="205" t="s">
        <v>169</v>
      </c>
      <c r="AU291" s="205" t="s">
        <v>83</v>
      </c>
      <c r="AV291" s="13" t="s">
        <v>83</v>
      </c>
      <c r="AW291" s="13" t="s">
        <v>34</v>
      </c>
      <c r="AX291" s="13" t="s">
        <v>73</v>
      </c>
      <c r="AY291" s="205" t="s">
        <v>149</v>
      </c>
    </row>
    <row r="292" spans="1:65" s="13" customFormat="1" ht="11.25">
      <c r="B292" s="195"/>
      <c r="C292" s="196"/>
      <c r="D292" s="187" t="s">
        <v>169</v>
      </c>
      <c r="E292" s="197" t="s">
        <v>19</v>
      </c>
      <c r="F292" s="198" t="s">
        <v>378</v>
      </c>
      <c r="G292" s="196"/>
      <c r="H292" s="199">
        <v>1.639</v>
      </c>
      <c r="I292" s="200"/>
      <c r="J292" s="196"/>
      <c r="K292" s="196"/>
      <c r="L292" s="201"/>
      <c r="M292" s="202"/>
      <c r="N292" s="203"/>
      <c r="O292" s="203"/>
      <c r="P292" s="203"/>
      <c r="Q292" s="203"/>
      <c r="R292" s="203"/>
      <c r="S292" s="203"/>
      <c r="T292" s="204"/>
      <c r="AT292" s="205" t="s">
        <v>169</v>
      </c>
      <c r="AU292" s="205" t="s">
        <v>83</v>
      </c>
      <c r="AV292" s="13" t="s">
        <v>83</v>
      </c>
      <c r="AW292" s="13" t="s">
        <v>34</v>
      </c>
      <c r="AX292" s="13" t="s">
        <v>73</v>
      </c>
      <c r="AY292" s="205" t="s">
        <v>149</v>
      </c>
    </row>
    <row r="293" spans="1:65" s="13" customFormat="1" ht="11.25">
      <c r="B293" s="195"/>
      <c r="C293" s="196"/>
      <c r="D293" s="187" t="s">
        <v>169</v>
      </c>
      <c r="E293" s="197" t="s">
        <v>19</v>
      </c>
      <c r="F293" s="198" t="s">
        <v>379</v>
      </c>
      <c r="G293" s="196"/>
      <c r="H293" s="199">
        <v>5.9039999999999999</v>
      </c>
      <c r="I293" s="200"/>
      <c r="J293" s="196"/>
      <c r="K293" s="196"/>
      <c r="L293" s="201"/>
      <c r="M293" s="202"/>
      <c r="N293" s="203"/>
      <c r="O293" s="203"/>
      <c r="P293" s="203"/>
      <c r="Q293" s="203"/>
      <c r="R293" s="203"/>
      <c r="S293" s="203"/>
      <c r="T293" s="204"/>
      <c r="AT293" s="205" t="s">
        <v>169</v>
      </c>
      <c r="AU293" s="205" t="s">
        <v>83</v>
      </c>
      <c r="AV293" s="13" t="s">
        <v>83</v>
      </c>
      <c r="AW293" s="13" t="s">
        <v>34</v>
      </c>
      <c r="AX293" s="13" t="s">
        <v>73</v>
      </c>
      <c r="AY293" s="205" t="s">
        <v>149</v>
      </c>
    </row>
    <row r="294" spans="1:65" s="13" customFormat="1" ht="11.25">
      <c r="B294" s="195"/>
      <c r="C294" s="196"/>
      <c r="D294" s="187" t="s">
        <v>169</v>
      </c>
      <c r="E294" s="197" t="s">
        <v>19</v>
      </c>
      <c r="F294" s="198" t="s">
        <v>380</v>
      </c>
      <c r="G294" s="196"/>
      <c r="H294" s="199">
        <v>1.716</v>
      </c>
      <c r="I294" s="200"/>
      <c r="J294" s="196"/>
      <c r="K294" s="196"/>
      <c r="L294" s="201"/>
      <c r="M294" s="202"/>
      <c r="N294" s="203"/>
      <c r="O294" s="203"/>
      <c r="P294" s="203"/>
      <c r="Q294" s="203"/>
      <c r="R294" s="203"/>
      <c r="S294" s="203"/>
      <c r="T294" s="204"/>
      <c r="AT294" s="205" t="s">
        <v>169</v>
      </c>
      <c r="AU294" s="205" t="s">
        <v>83</v>
      </c>
      <c r="AV294" s="13" t="s">
        <v>83</v>
      </c>
      <c r="AW294" s="13" t="s">
        <v>34</v>
      </c>
      <c r="AX294" s="13" t="s">
        <v>73</v>
      </c>
      <c r="AY294" s="205" t="s">
        <v>149</v>
      </c>
    </row>
    <row r="295" spans="1:65" s="13" customFormat="1" ht="11.25">
      <c r="B295" s="195"/>
      <c r="C295" s="196"/>
      <c r="D295" s="187" t="s">
        <v>169</v>
      </c>
      <c r="E295" s="197" t="s">
        <v>19</v>
      </c>
      <c r="F295" s="198" t="s">
        <v>381</v>
      </c>
      <c r="G295" s="196"/>
      <c r="H295" s="199">
        <v>1.5960000000000001</v>
      </c>
      <c r="I295" s="200"/>
      <c r="J295" s="196"/>
      <c r="K295" s="196"/>
      <c r="L295" s="201"/>
      <c r="M295" s="202"/>
      <c r="N295" s="203"/>
      <c r="O295" s="203"/>
      <c r="P295" s="203"/>
      <c r="Q295" s="203"/>
      <c r="R295" s="203"/>
      <c r="S295" s="203"/>
      <c r="T295" s="204"/>
      <c r="AT295" s="205" t="s">
        <v>169</v>
      </c>
      <c r="AU295" s="205" t="s">
        <v>83</v>
      </c>
      <c r="AV295" s="13" t="s">
        <v>83</v>
      </c>
      <c r="AW295" s="13" t="s">
        <v>34</v>
      </c>
      <c r="AX295" s="13" t="s">
        <v>73</v>
      </c>
      <c r="AY295" s="205" t="s">
        <v>149</v>
      </c>
    </row>
    <row r="296" spans="1:65" s="13" customFormat="1" ht="11.25">
      <c r="B296" s="195"/>
      <c r="C296" s="196"/>
      <c r="D296" s="187" t="s">
        <v>169</v>
      </c>
      <c r="E296" s="197" t="s">
        <v>19</v>
      </c>
      <c r="F296" s="198" t="s">
        <v>382</v>
      </c>
      <c r="G296" s="196"/>
      <c r="H296" s="199">
        <v>2.2320000000000002</v>
      </c>
      <c r="I296" s="200"/>
      <c r="J296" s="196"/>
      <c r="K296" s="196"/>
      <c r="L296" s="201"/>
      <c r="M296" s="202"/>
      <c r="N296" s="203"/>
      <c r="O296" s="203"/>
      <c r="P296" s="203"/>
      <c r="Q296" s="203"/>
      <c r="R296" s="203"/>
      <c r="S296" s="203"/>
      <c r="T296" s="204"/>
      <c r="AT296" s="205" t="s">
        <v>169</v>
      </c>
      <c r="AU296" s="205" t="s">
        <v>83</v>
      </c>
      <c r="AV296" s="13" t="s">
        <v>83</v>
      </c>
      <c r="AW296" s="13" t="s">
        <v>34</v>
      </c>
      <c r="AX296" s="13" t="s">
        <v>73</v>
      </c>
      <c r="AY296" s="205" t="s">
        <v>149</v>
      </c>
    </row>
    <row r="297" spans="1:65" s="13" customFormat="1" ht="11.25">
      <c r="B297" s="195"/>
      <c r="C297" s="196"/>
      <c r="D297" s="187" t="s">
        <v>169</v>
      </c>
      <c r="E297" s="197" t="s">
        <v>19</v>
      </c>
      <c r="F297" s="198" t="s">
        <v>383</v>
      </c>
      <c r="G297" s="196"/>
      <c r="H297" s="199">
        <v>1.9119999999999999</v>
      </c>
      <c r="I297" s="200"/>
      <c r="J297" s="196"/>
      <c r="K297" s="196"/>
      <c r="L297" s="201"/>
      <c r="M297" s="202"/>
      <c r="N297" s="203"/>
      <c r="O297" s="203"/>
      <c r="P297" s="203"/>
      <c r="Q297" s="203"/>
      <c r="R297" s="203"/>
      <c r="S297" s="203"/>
      <c r="T297" s="204"/>
      <c r="AT297" s="205" t="s">
        <v>169</v>
      </c>
      <c r="AU297" s="205" t="s">
        <v>83</v>
      </c>
      <c r="AV297" s="13" t="s">
        <v>83</v>
      </c>
      <c r="AW297" s="13" t="s">
        <v>34</v>
      </c>
      <c r="AX297" s="13" t="s">
        <v>73</v>
      </c>
      <c r="AY297" s="205" t="s">
        <v>149</v>
      </c>
    </row>
    <row r="298" spans="1:65" s="14" customFormat="1" ht="11.25">
      <c r="B298" s="206"/>
      <c r="C298" s="207"/>
      <c r="D298" s="187" t="s">
        <v>169</v>
      </c>
      <c r="E298" s="208" t="s">
        <v>19</v>
      </c>
      <c r="F298" s="209" t="s">
        <v>214</v>
      </c>
      <c r="G298" s="207"/>
      <c r="H298" s="208" t="s">
        <v>19</v>
      </c>
      <c r="I298" s="210"/>
      <c r="J298" s="207"/>
      <c r="K298" s="207"/>
      <c r="L298" s="211"/>
      <c r="M298" s="212"/>
      <c r="N298" s="213"/>
      <c r="O298" s="213"/>
      <c r="P298" s="213"/>
      <c r="Q298" s="213"/>
      <c r="R298" s="213"/>
      <c r="S298" s="213"/>
      <c r="T298" s="214"/>
      <c r="AT298" s="215" t="s">
        <v>169</v>
      </c>
      <c r="AU298" s="215" t="s">
        <v>83</v>
      </c>
      <c r="AV298" s="14" t="s">
        <v>81</v>
      </c>
      <c r="AW298" s="14" t="s">
        <v>34</v>
      </c>
      <c r="AX298" s="14" t="s">
        <v>73</v>
      </c>
      <c r="AY298" s="215" t="s">
        <v>149</v>
      </c>
    </row>
    <row r="299" spans="1:65" s="13" customFormat="1" ht="11.25">
      <c r="B299" s="195"/>
      <c r="C299" s="196"/>
      <c r="D299" s="187" t="s">
        <v>169</v>
      </c>
      <c r="E299" s="197" t="s">
        <v>19</v>
      </c>
      <c r="F299" s="198" t="s">
        <v>384</v>
      </c>
      <c r="G299" s="196"/>
      <c r="H299" s="199">
        <v>4.32</v>
      </c>
      <c r="I299" s="200"/>
      <c r="J299" s="196"/>
      <c r="K299" s="196"/>
      <c r="L299" s="201"/>
      <c r="M299" s="202"/>
      <c r="N299" s="203"/>
      <c r="O299" s="203"/>
      <c r="P299" s="203"/>
      <c r="Q299" s="203"/>
      <c r="R299" s="203"/>
      <c r="S299" s="203"/>
      <c r="T299" s="204"/>
      <c r="AT299" s="205" t="s">
        <v>169</v>
      </c>
      <c r="AU299" s="205" t="s">
        <v>83</v>
      </c>
      <c r="AV299" s="13" t="s">
        <v>83</v>
      </c>
      <c r="AW299" s="13" t="s">
        <v>34</v>
      </c>
      <c r="AX299" s="13" t="s">
        <v>73</v>
      </c>
      <c r="AY299" s="205" t="s">
        <v>149</v>
      </c>
    </row>
    <row r="300" spans="1:65" s="13" customFormat="1" ht="11.25">
      <c r="B300" s="195"/>
      <c r="C300" s="196"/>
      <c r="D300" s="187" t="s">
        <v>169</v>
      </c>
      <c r="E300" s="197" t="s">
        <v>19</v>
      </c>
      <c r="F300" s="198" t="s">
        <v>385</v>
      </c>
      <c r="G300" s="196"/>
      <c r="H300" s="199">
        <v>5.2649999999999997</v>
      </c>
      <c r="I300" s="200"/>
      <c r="J300" s="196"/>
      <c r="K300" s="196"/>
      <c r="L300" s="201"/>
      <c r="M300" s="202"/>
      <c r="N300" s="203"/>
      <c r="O300" s="203"/>
      <c r="P300" s="203"/>
      <c r="Q300" s="203"/>
      <c r="R300" s="203"/>
      <c r="S300" s="203"/>
      <c r="T300" s="204"/>
      <c r="AT300" s="205" t="s">
        <v>169</v>
      </c>
      <c r="AU300" s="205" t="s">
        <v>83</v>
      </c>
      <c r="AV300" s="13" t="s">
        <v>83</v>
      </c>
      <c r="AW300" s="13" t="s">
        <v>34</v>
      </c>
      <c r="AX300" s="13" t="s">
        <v>73</v>
      </c>
      <c r="AY300" s="205" t="s">
        <v>149</v>
      </c>
    </row>
    <row r="301" spans="1:65" s="2" customFormat="1" ht="16.5" customHeight="1">
      <c r="A301" s="35"/>
      <c r="B301" s="36"/>
      <c r="C301" s="174" t="s">
        <v>386</v>
      </c>
      <c r="D301" s="174" t="s">
        <v>151</v>
      </c>
      <c r="E301" s="175" t="s">
        <v>387</v>
      </c>
      <c r="F301" s="176" t="s">
        <v>388</v>
      </c>
      <c r="G301" s="177" t="s">
        <v>154</v>
      </c>
      <c r="H301" s="178">
        <v>133.03399999999999</v>
      </c>
      <c r="I301" s="179"/>
      <c r="J301" s="180">
        <f>ROUND(I301*H301,2)</f>
        <v>0</v>
      </c>
      <c r="K301" s="176" t="s">
        <v>155</v>
      </c>
      <c r="L301" s="40"/>
      <c r="M301" s="181" t="s">
        <v>19</v>
      </c>
      <c r="N301" s="182" t="s">
        <v>44</v>
      </c>
      <c r="O301" s="65"/>
      <c r="P301" s="183">
        <f>O301*H301</f>
        <v>0</v>
      </c>
      <c r="Q301" s="183">
        <v>2.6900000000000001E-3</v>
      </c>
      <c r="R301" s="183">
        <f>Q301*H301</f>
        <v>0.35786146000000002</v>
      </c>
      <c r="S301" s="183">
        <v>0</v>
      </c>
      <c r="T301" s="184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5" t="s">
        <v>156</v>
      </c>
      <c r="AT301" s="185" t="s">
        <v>151</v>
      </c>
      <c r="AU301" s="185" t="s">
        <v>83</v>
      </c>
      <c r="AY301" s="18" t="s">
        <v>149</v>
      </c>
      <c r="BE301" s="186">
        <f>IF(N301="základní",J301,0)</f>
        <v>0</v>
      </c>
      <c r="BF301" s="186">
        <f>IF(N301="snížená",J301,0)</f>
        <v>0</v>
      </c>
      <c r="BG301" s="186">
        <f>IF(N301="zákl. přenesená",J301,0)</f>
        <v>0</v>
      </c>
      <c r="BH301" s="186">
        <f>IF(N301="sníž. přenesená",J301,0)</f>
        <v>0</v>
      </c>
      <c r="BI301" s="186">
        <f>IF(N301="nulová",J301,0)</f>
        <v>0</v>
      </c>
      <c r="BJ301" s="18" t="s">
        <v>81</v>
      </c>
      <c r="BK301" s="186">
        <f>ROUND(I301*H301,2)</f>
        <v>0</v>
      </c>
      <c r="BL301" s="18" t="s">
        <v>156</v>
      </c>
      <c r="BM301" s="185" t="s">
        <v>389</v>
      </c>
    </row>
    <row r="302" spans="1:65" s="2" customFormat="1" ht="11.25">
      <c r="A302" s="35"/>
      <c r="B302" s="36"/>
      <c r="C302" s="37"/>
      <c r="D302" s="187" t="s">
        <v>158</v>
      </c>
      <c r="E302" s="37"/>
      <c r="F302" s="188" t="s">
        <v>390</v>
      </c>
      <c r="G302" s="37"/>
      <c r="H302" s="37"/>
      <c r="I302" s="189"/>
      <c r="J302" s="37"/>
      <c r="K302" s="37"/>
      <c r="L302" s="40"/>
      <c r="M302" s="190"/>
      <c r="N302" s="191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158</v>
      </c>
      <c r="AU302" s="18" t="s">
        <v>83</v>
      </c>
    </row>
    <row r="303" spans="1:65" s="2" customFormat="1" ht="11.25">
      <c r="A303" s="35"/>
      <c r="B303" s="36"/>
      <c r="C303" s="37"/>
      <c r="D303" s="192" t="s">
        <v>160</v>
      </c>
      <c r="E303" s="37"/>
      <c r="F303" s="193" t="s">
        <v>391</v>
      </c>
      <c r="G303" s="37"/>
      <c r="H303" s="37"/>
      <c r="I303" s="189"/>
      <c r="J303" s="37"/>
      <c r="K303" s="37"/>
      <c r="L303" s="40"/>
      <c r="M303" s="190"/>
      <c r="N303" s="191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160</v>
      </c>
      <c r="AU303" s="18" t="s">
        <v>83</v>
      </c>
    </row>
    <row r="304" spans="1:65" s="14" customFormat="1" ht="11.25">
      <c r="B304" s="206"/>
      <c r="C304" s="207"/>
      <c r="D304" s="187" t="s">
        <v>169</v>
      </c>
      <c r="E304" s="208" t="s">
        <v>19</v>
      </c>
      <c r="F304" s="209" t="s">
        <v>204</v>
      </c>
      <c r="G304" s="207"/>
      <c r="H304" s="208" t="s">
        <v>19</v>
      </c>
      <c r="I304" s="210"/>
      <c r="J304" s="207"/>
      <c r="K304" s="207"/>
      <c r="L304" s="211"/>
      <c r="M304" s="212"/>
      <c r="N304" s="213"/>
      <c r="O304" s="213"/>
      <c r="P304" s="213"/>
      <c r="Q304" s="213"/>
      <c r="R304" s="213"/>
      <c r="S304" s="213"/>
      <c r="T304" s="214"/>
      <c r="AT304" s="215" t="s">
        <v>169</v>
      </c>
      <c r="AU304" s="215" t="s">
        <v>83</v>
      </c>
      <c r="AV304" s="14" t="s">
        <v>81</v>
      </c>
      <c r="AW304" s="14" t="s">
        <v>34</v>
      </c>
      <c r="AX304" s="14" t="s">
        <v>73</v>
      </c>
      <c r="AY304" s="215" t="s">
        <v>149</v>
      </c>
    </row>
    <row r="305" spans="2:51" s="13" customFormat="1" ht="11.25">
      <c r="B305" s="195"/>
      <c r="C305" s="196"/>
      <c r="D305" s="187" t="s">
        <v>169</v>
      </c>
      <c r="E305" s="197" t="s">
        <v>19</v>
      </c>
      <c r="F305" s="198" t="s">
        <v>392</v>
      </c>
      <c r="G305" s="196"/>
      <c r="H305" s="199">
        <v>1.74</v>
      </c>
      <c r="I305" s="200"/>
      <c r="J305" s="196"/>
      <c r="K305" s="196"/>
      <c r="L305" s="201"/>
      <c r="M305" s="202"/>
      <c r="N305" s="203"/>
      <c r="O305" s="203"/>
      <c r="P305" s="203"/>
      <c r="Q305" s="203"/>
      <c r="R305" s="203"/>
      <c r="S305" s="203"/>
      <c r="T305" s="204"/>
      <c r="AT305" s="205" t="s">
        <v>169</v>
      </c>
      <c r="AU305" s="205" t="s">
        <v>83</v>
      </c>
      <c r="AV305" s="13" t="s">
        <v>83</v>
      </c>
      <c r="AW305" s="13" t="s">
        <v>34</v>
      </c>
      <c r="AX305" s="13" t="s">
        <v>73</v>
      </c>
      <c r="AY305" s="205" t="s">
        <v>149</v>
      </c>
    </row>
    <row r="306" spans="2:51" s="14" customFormat="1" ht="11.25">
      <c r="B306" s="206"/>
      <c r="C306" s="207"/>
      <c r="D306" s="187" t="s">
        <v>169</v>
      </c>
      <c r="E306" s="208" t="s">
        <v>19</v>
      </c>
      <c r="F306" s="209" t="s">
        <v>206</v>
      </c>
      <c r="G306" s="207"/>
      <c r="H306" s="208" t="s">
        <v>19</v>
      </c>
      <c r="I306" s="210"/>
      <c r="J306" s="207"/>
      <c r="K306" s="207"/>
      <c r="L306" s="211"/>
      <c r="M306" s="212"/>
      <c r="N306" s="213"/>
      <c r="O306" s="213"/>
      <c r="P306" s="213"/>
      <c r="Q306" s="213"/>
      <c r="R306" s="213"/>
      <c r="S306" s="213"/>
      <c r="T306" s="214"/>
      <c r="AT306" s="215" t="s">
        <v>169</v>
      </c>
      <c r="AU306" s="215" t="s">
        <v>83</v>
      </c>
      <c r="AV306" s="14" t="s">
        <v>81</v>
      </c>
      <c r="AW306" s="14" t="s">
        <v>34</v>
      </c>
      <c r="AX306" s="14" t="s">
        <v>73</v>
      </c>
      <c r="AY306" s="215" t="s">
        <v>149</v>
      </c>
    </row>
    <row r="307" spans="2:51" s="13" customFormat="1" ht="11.25">
      <c r="B307" s="195"/>
      <c r="C307" s="196"/>
      <c r="D307" s="187" t="s">
        <v>169</v>
      </c>
      <c r="E307" s="197" t="s">
        <v>19</v>
      </c>
      <c r="F307" s="198" t="s">
        <v>393</v>
      </c>
      <c r="G307" s="196"/>
      <c r="H307" s="199">
        <v>2.38</v>
      </c>
      <c r="I307" s="200"/>
      <c r="J307" s="196"/>
      <c r="K307" s="196"/>
      <c r="L307" s="201"/>
      <c r="M307" s="202"/>
      <c r="N307" s="203"/>
      <c r="O307" s="203"/>
      <c r="P307" s="203"/>
      <c r="Q307" s="203"/>
      <c r="R307" s="203"/>
      <c r="S307" s="203"/>
      <c r="T307" s="204"/>
      <c r="AT307" s="205" t="s">
        <v>169</v>
      </c>
      <c r="AU307" s="205" t="s">
        <v>83</v>
      </c>
      <c r="AV307" s="13" t="s">
        <v>83</v>
      </c>
      <c r="AW307" s="13" t="s">
        <v>34</v>
      </c>
      <c r="AX307" s="13" t="s">
        <v>73</v>
      </c>
      <c r="AY307" s="205" t="s">
        <v>149</v>
      </c>
    </row>
    <row r="308" spans="2:51" s="14" customFormat="1" ht="11.25">
      <c r="B308" s="206"/>
      <c r="C308" s="207"/>
      <c r="D308" s="187" t="s">
        <v>169</v>
      </c>
      <c r="E308" s="208" t="s">
        <v>19</v>
      </c>
      <c r="F308" s="209" t="s">
        <v>327</v>
      </c>
      <c r="G308" s="207"/>
      <c r="H308" s="208" t="s">
        <v>19</v>
      </c>
      <c r="I308" s="210"/>
      <c r="J308" s="207"/>
      <c r="K308" s="207"/>
      <c r="L308" s="211"/>
      <c r="M308" s="212"/>
      <c r="N308" s="213"/>
      <c r="O308" s="213"/>
      <c r="P308" s="213"/>
      <c r="Q308" s="213"/>
      <c r="R308" s="213"/>
      <c r="S308" s="213"/>
      <c r="T308" s="214"/>
      <c r="AT308" s="215" t="s">
        <v>169</v>
      </c>
      <c r="AU308" s="215" t="s">
        <v>83</v>
      </c>
      <c r="AV308" s="14" t="s">
        <v>81</v>
      </c>
      <c r="AW308" s="14" t="s">
        <v>34</v>
      </c>
      <c r="AX308" s="14" t="s">
        <v>73</v>
      </c>
      <c r="AY308" s="215" t="s">
        <v>149</v>
      </c>
    </row>
    <row r="309" spans="2:51" s="13" customFormat="1" ht="11.25">
      <c r="B309" s="195"/>
      <c r="C309" s="196"/>
      <c r="D309" s="187" t="s">
        <v>169</v>
      </c>
      <c r="E309" s="197" t="s">
        <v>19</v>
      </c>
      <c r="F309" s="198" t="s">
        <v>394</v>
      </c>
      <c r="G309" s="196"/>
      <c r="H309" s="199">
        <v>6.48</v>
      </c>
      <c r="I309" s="200"/>
      <c r="J309" s="196"/>
      <c r="K309" s="196"/>
      <c r="L309" s="201"/>
      <c r="M309" s="202"/>
      <c r="N309" s="203"/>
      <c r="O309" s="203"/>
      <c r="P309" s="203"/>
      <c r="Q309" s="203"/>
      <c r="R309" s="203"/>
      <c r="S309" s="203"/>
      <c r="T309" s="204"/>
      <c r="AT309" s="205" t="s">
        <v>169</v>
      </c>
      <c r="AU309" s="205" t="s">
        <v>83</v>
      </c>
      <c r="AV309" s="13" t="s">
        <v>83</v>
      </c>
      <c r="AW309" s="13" t="s">
        <v>34</v>
      </c>
      <c r="AX309" s="13" t="s">
        <v>73</v>
      </c>
      <c r="AY309" s="205" t="s">
        <v>149</v>
      </c>
    </row>
    <row r="310" spans="2:51" s="14" customFormat="1" ht="11.25">
      <c r="B310" s="206"/>
      <c r="C310" s="207"/>
      <c r="D310" s="187" t="s">
        <v>169</v>
      </c>
      <c r="E310" s="208" t="s">
        <v>19</v>
      </c>
      <c r="F310" s="209" t="s">
        <v>231</v>
      </c>
      <c r="G310" s="207"/>
      <c r="H310" s="208" t="s">
        <v>19</v>
      </c>
      <c r="I310" s="210"/>
      <c r="J310" s="207"/>
      <c r="K310" s="207"/>
      <c r="L310" s="211"/>
      <c r="M310" s="212"/>
      <c r="N310" s="213"/>
      <c r="O310" s="213"/>
      <c r="P310" s="213"/>
      <c r="Q310" s="213"/>
      <c r="R310" s="213"/>
      <c r="S310" s="213"/>
      <c r="T310" s="214"/>
      <c r="AT310" s="215" t="s">
        <v>169</v>
      </c>
      <c r="AU310" s="215" t="s">
        <v>83</v>
      </c>
      <c r="AV310" s="14" t="s">
        <v>81</v>
      </c>
      <c r="AW310" s="14" t="s">
        <v>34</v>
      </c>
      <c r="AX310" s="14" t="s">
        <v>73</v>
      </c>
      <c r="AY310" s="215" t="s">
        <v>149</v>
      </c>
    </row>
    <row r="311" spans="2:51" s="13" customFormat="1" ht="11.25">
      <c r="B311" s="195"/>
      <c r="C311" s="196"/>
      <c r="D311" s="187" t="s">
        <v>169</v>
      </c>
      <c r="E311" s="197" t="s">
        <v>19</v>
      </c>
      <c r="F311" s="198" t="s">
        <v>395</v>
      </c>
      <c r="G311" s="196"/>
      <c r="H311" s="199">
        <v>10.28</v>
      </c>
      <c r="I311" s="200"/>
      <c r="J311" s="196"/>
      <c r="K311" s="196"/>
      <c r="L311" s="201"/>
      <c r="M311" s="202"/>
      <c r="N311" s="203"/>
      <c r="O311" s="203"/>
      <c r="P311" s="203"/>
      <c r="Q311" s="203"/>
      <c r="R311" s="203"/>
      <c r="S311" s="203"/>
      <c r="T311" s="204"/>
      <c r="AT311" s="205" t="s">
        <v>169</v>
      </c>
      <c r="AU311" s="205" t="s">
        <v>83</v>
      </c>
      <c r="AV311" s="13" t="s">
        <v>83</v>
      </c>
      <c r="AW311" s="13" t="s">
        <v>34</v>
      </c>
      <c r="AX311" s="13" t="s">
        <v>73</v>
      </c>
      <c r="AY311" s="205" t="s">
        <v>149</v>
      </c>
    </row>
    <row r="312" spans="2:51" s="13" customFormat="1" ht="11.25">
      <c r="B312" s="195"/>
      <c r="C312" s="196"/>
      <c r="D312" s="187" t="s">
        <v>169</v>
      </c>
      <c r="E312" s="197" t="s">
        <v>19</v>
      </c>
      <c r="F312" s="198" t="s">
        <v>396</v>
      </c>
      <c r="G312" s="196"/>
      <c r="H312" s="199">
        <v>7.92</v>
      </c>
      <c r="I312" s="200"/>
      <c r="J312" s="196"/>
      <c r="K312" s="196"/>
      <c r="L312" s="201"/>
      <c r="M312" s="202"/>
      <c r="N312" s="203"/>
      <c r="O312" s="203"/>
      <c r="P312" s="203"/>
      <c r="Q312" s="203"/>
      <c r="R312" s="203"/>
      <c r="S312" s="203"/>
      <c r="T312" s="204"/>
      <c r="AT312" s="205" t="s">
        <v>169</v>
      </c>
      <c r="AU312" s="205" t="s">
        <v>83</v>
      </c>
      <c r="AV312" s="13" t="s">
        <v>83</v>
      </c>
      <c r="AW312" s="13" t="s">
        <v>34</v>
      </c>
      <c r="AX312" s="13" t="s">
        <v>73</v>
      </c>
      <c r="AY312" s="205" t="s">
        <v>149</v>
      </c>
    </row>
    <row r="313" spans="2:51" s="13" customFormat="1" ht="11.25">
      <c r="B313" s="195"/>
      <c r="C313" s="196"/>
      <c r="D313" s="187" t="s">
        <v>169</v>
      </c>
      <c r="E313" s="197" t="s">
        <v>19</v>
      </c>
      <c r="F313" s="198" t="s">
        <v>397</v>
      </c>
      <c r="G313" s="196"/>
      <c r="H313" s="199">
        <v>11.08</v>
      </c>
      <c r="I313" s="200"/>
      <c r="J313" s="196"/>
      <c r="K313" s="196"/>
      <c r="L313" s="201"/>
      <c r="M313" s="202"/>
      <c r="N313" s="203"/>
      <c r="O313" s="203"/>
      <c r="P313" s="203"/>
      <c r="Q313" s="203"/>
      <c r="R313" s="203"/>
      <c r="S313" s="203"/>
      <c r="T313" s="204"/>
      <c r="AT313" s="205" t="s">
        <v>169</v>
      </c>
      <c r="AU313" s="205" t="s">
        <v>83</v>
      </c>
      <c r="AV313" s="13" t="s">
        <v>83</v>
      </c>
      <c r="AW313" s="13" t="s">
        <v>34</v>
      </c>
      <c r="AX313" s="13" t="s">
        <v>73</v>
      </c>
      <c r="AY313" s="205" t="s">
        <v>149</v>
      </c>
    </row>
    <row r="314" spans="2:51" s="13" customFormat="1" ht="11.25">
      <c r="B314" s="195"/>
      <c r="C314" s="196"/>
      <c r="D314" s="187" t="s">
        <v>169</v>
      </c>
      <c r="E314" s="197" t="s">
        <v>19</v>
      </c>
      <c r="F314" s="198" t="s">
        <v>398</v>
      </c>
      <c r="G314" s="196"/>
      <c r="H314" s="199">
        <v>5.96</v>
      </c>
      <c r="I314" s="200"/>
      <c r="J314" s="196"/>
      <c r="K314" s="196"/>
      <c r="L314" s="201"/>
      <c r="M314" s="202"/>
      <c r="N314" s="203"/>
      <c r="O314" s="203"/>
      <c r="P314" s="203"/>
      <c r="Q314" s="203"/>
      <c r="R314" s="203"/>
      <c r="S314" s="203"/>
      <c r="T314" s="204"/>
      <c r="AT314" s="205" t="s">
        <v>169</v>
      </c>
      <c r="AU314" s="205" t="s">
        <v>83</v>
      </c>
      <c r="AV314" s="13" t="s">
        <v>83</v>
      </c>
      <c r="AW314" s="13" t="s">
        <v>34</v>
      </c>
      <c r="AX314" s="13" t="s">
        <v>73</v>
      </c>
      <c r="AY314" s="205" t="s">
        <v>149</v>
      </c>
    </row>
    <row r="315" spans="2:51" s="13" customFormat="1" ht="11.25">
      <c r="B315" s="195"/>
      <c r="C315" s="196"/>
      <c r="D315" s="187" t="s">
        <v>169</v>
      </c>
      <c r="E315" s="197" t="s">
        <v>19</v>
      </c>
      <c r="F315" s="198" t="s">
        <v>399</v>
      </c>
      <c r="G315" s="196"/>
      <c r="H315" s="199">
        <v>19.68</v>
      </c>
      <c r="I315" s="200"/>
      <c r="J315" s="196"/>
      <c r="K315" s="196"/>
      <c r="L315" s="201"/>
      <c r="M315" s="202"/>
      <c r="N315" s="203"/>
      <c r="O315" s="203"/>
      <c r="P315" s="203"/>
      <c r="Q315" s="203"/>
      <c r="R315" s="203"/>
      <c r="S315" s="203"/>
      <c r="T315" s="204"/>
      <c r="AT315" s="205" t="s">
        <v>169</v>
      </c>
      <c r="AU315" s="205" t="s">
        <v>83</v>
      </c>
      <c r="AV315" s="13" t="s">
        <v>83</v>
      </c>
      <c r="AW315" s="13" t="s">
        <v>34</v>
      </c>
      <c r="AX315" s="13" t="s">
        <v>73</v>
      </c>
      <c r="AY315" s="205" t="s">
        <v>149</v>
      </c>
    </row>
    <row r="316" spans="2:51" s="13" customFormat="1" ht="11.25">
      <c r="B316" s="195"/>
      <c r="C316" s="196"/>
      <c r="D316" s="187" t="s">
        <v>169</v>
      </c>
      <c r="E316" s="197" t="s">
        <v>19</v>
      </c>
      <c r="F316" s="198" t="s">
        <v>400</v>
      </c>
      <c r="G316" s="196"/>
      <c r="H316" s="199">
        <v>5.72</v>
      </c>
      <c r="I316" s="200"/>
      <c r="J316" s="196"/>
      <c r="K316" s="196"/>
      <c r="L316" s="201"/>
      <c r="M316" s="202"/>
      <c r="N316" s="203"/>
      <c r="O316" s="203"/>
      <c r="P316" s="203"/>
      <c r="Q316" s="203"/>
      <c r="R316" s="203"/>
      <c r="S316" s="203"/>
      <c r="T316" s="204"/>
      <c r="AT316" s="205" t="s">
        <v>169</v>
      </c>
      <c r="AU316" s="205" t="s">
        <v>83</v>
      </c>
      <c r="AV316" s="13" t="s">
        <v>83</v>
      </c>
      <c r="AW316" s="13" t="s">
        <v>34</v>
      </c>
      <c r="AX316" s="13" t="s">
        <v>73</v>
      </c>
      <c r="AY316" s="205" t="s">
        <v>149</v>
      </c>
    </row>
    <row r="317" spans="2:51" s="13" customFormat="1" ht="11.25">
      <c r="B317" s="195"/>
      <c r="C317" s="196"/>
      <c r="D317" s="187" t="s">
        <v>169</v>
      </c>
      <c r="E317" s="197" t="s">
        <v>19</v>
      </c>
      <c r="F317" s="198" t="s">
        <v>401</v>
      </c>
      <c r="G317" s="196"/>
      <c r="H317" s="199">
        <v>5.32</v>
      </c>
      <c r="I317" s="200"/>
      <c r="J317" s="196"/>
      <c r="K317" s="196"/>
      <c r="L317" s="201"/>
      <c r="M317" s="202"/>
      <c r="N317" s="203"/>
      <c r="O317" s="203"/>
      <c r="P317" s="203"/>
      <c r="Q317" s="203"/>
      <c r="R317" s="203"/>
      <c r="S317" s="203"/>
      <c r="T317" s="204"/>
      <c r="AT317" s="205" t="s">
        <v>169</v>
      </c>
      <c r="AU317" s="205" t="s">
        <v>83</v>
      </c>
      <c r="AV317" s="13" t="s">
        <v>83</v>
      </c>
      <c r="AW317" s="13" t="s">
        <v>34</v>
      </c>
      <c r="AX317" s="13" t="s">
        <v>73</v>
      </c>
      <c r="AY317" s="205" t="s">
        <v>149</v>
      </c>
    </row>
    <row r="318" spans="2:51" s="13" customFormat="1" ht="11.25">
      <c r="B318" s="195"/>
      <c r="C318" s="196"/>
      <c r="D318" s="187" t="s">
        <v>169</v>
      </c>
      <c r="E318" s="197" t="s">
        <v>19</v>
      </c>
      <c r="F318" s="198" t="s">
        <v>402</v>
      </c>
      <c r="G318" s="196"/>
      <c r="H318" s="199">
        <v>7.44</v>
      </c>
      <c r="I318" s="200"/>
      <c r="J318" s="196"/>
      <c r="K318" s="196"/>
      <c r="L318" s="201"/>
      <c r="M318" s="202"/>
      <c r="N318" s="203"/>
      <c r="O318" s="203"/>
      <c r="P318" s="203"/>
      <c r="Q318" s="203"/>
      <c r="R318" s="203"/>
      <c r="S318" s="203"/>
      <c r="T318" s="204"/>
      <c r="AT318" s="205" t="s">
        <v>169</v>
      </c>
      <c r="AU318" s="205" t="s">
        <v>83</v>
      </c>
      <c r="AV318" s="13" t="s">
        <v>83</v>
      </c>
      <c r="AW318" s="13" t="s">
        <v>34</v>
      </c>
      <c r="AX318" s="13" t="s">
        <v>73</v>
      </c>
      <c r="AY318" s="205" t="s">
        <v>149</v>
      </c>
    </row>
    <row r="319" spans="2:51" s="13" customFormat="1" ht="11.25">
      <c r="B319" s="195"/>
      <c r="C319" s="196"/>
      <c r="D319" s="187" t="s">
        <v>169</v>
      </c>
      <c r="E319" s="197" t="s">
        <v>19</v>
      </c>
      <c r="F319" s="198" t="s">
        <v>403</v>
      </c>
      <c r="G319" s="196"/>
      <c r="H319" s="199">
        <v>6.3739999999999997</v>
      </c>
      <c r="I319" s="200"/>
      <c r="J319" s="196"/>
      <c r="K319" s="196"/>
      <c r="L319" s="201"/>
      <c r="M319" s="202"/>
      <c r="N319" s="203"/>
      <c r="O319" s="203"/>
      <c r="P319" s="203"/>
      <c r="Q319" s="203"/>
      <c r="R319" s="203"/>
      <c r="S319" s="203"/>
      <c r="T319" s="204"/>
      <c r="AT319" s="205" t="s">
        <v>169</v>
      </c>
      <c r="AU319" s="205" t="s">
        <v>83</v>
      </c>
      <c r="AV319" s="13" t="s">
        <v>83</v>
      </c>
      <c r="AW319" s="13" t="s">
        <v>34</v>
      </c>
      <c r="AX319" s="13" t="s">
        <v>73</v>
      </c>
      <c r="AY319" s="205" t="s">
        <v>149</v>
      </c>
    </row>
    <row r="320" spans="2:51" s="14" customFormat="1" ht="11.25">
      <c r="B320" s="206"/>
      <c r="C320" s="207"/>
      <c r="D320" s="187" t="s">
        <v>169</v>
      </c>
      <c r="E320" s="208" t="s">
        <v>19</v>
      </c>
      <c r="F320" s="209" t="s">
        <v>214</v>
      </c>
      <c r="G320" s="207"/>
      <c r="H320" s="208" t="s">
        <v>19</v>
      </c>
      <c r="I320" s="210"/>
      <c r="J320" s="207"/>
      <c r="K320" s="207"/>
      <c r="L320" s="211"/>
      <c r="M320" s="212"/>
      <c r="N320" s="213"/>
      <c r="O320" s="213"/>
      <c r="P320" s="213"/>
      <c r="Q320" s="213"/>
      <c r="R320" s="213"/>
      <c r="S320" s="213"/>
      <c r="T320" s="214"/>
      <c r="AT320" s="215" t="s">
        <v>169</v>
      </c>
      <c r="AU320" s="215" t="s">
        <v>83</v>
      </c>
      <c r="AV320" s="14" t="s">
        <v>81</v>
      </c>
      <c r="AW320" s="14" t="s">
        <v>34</v>
      </c>
      <c r="AX320" s="14" t="s">
        <v>73</v>
      </c>
      <c r="AY320" s="215" t="s">
        <v>149</v>
      </c>
    </row>
    <row r="321" spans="1:65" s="13" customFormat="1" ht="11.25">
      <c r="B321" s="195"/>
      <c r="C321" s="196"/>
      <c r="D321" s="187" t="s">
        <v>169</v>
      </c>
      <c r="E321" s="197" t="s">
        <v>19</v>
      </c>
      <c r="F321" s="198" t="s">
        <v>404</v>
      </c>
      <c r="G321" s="196"/>
      <c r="H321" s="199">
        <v>21.6</v>
      </c>
      <c r="I321" s="200"/>
      <c r="J321" s="196"/>
      <c r="K321" s="196"/>
      <c r="L321" s="201"/>
      <c r="M321" s="202"/>
      <c r="N321" s="203"/>
      <c r="O321" s="203"/>
      <c r="P321" s="203"/>
      <c r="Q321" s="203"/>
      <c r="R321" s="203"/>
      <c r="S321" s="203"/>
      <c r="T321" s="204"/>
      <c r="AT321" s="205" t="s">
        <v>169</v>
      </c>
      <c r="AU321" s="205" t="s">
        <v>83</v>
      </c>
      <c r="AV321" s="13" t="s">
        <v>83</v>
      </c>
      <c r="AW321" s="13" t="s">
        <v>34</v>
      </c>
      <c r="AX321" s="13" t="s">
        <v>73</v>
      </c>
      <c r="AY321" s="205" t="s">
        <v>149</v>
      </c>
    </row>
    <row r="322" spans="1:65" s="13" customFormat="1" ht="11.25">
      <c r="B322" s="195"/>
      <c r="C322" s="196"/>
      <c r="D322" s="187" t="s">
        <v>169</v>
      </c>
      <c r="E322" s="197" t="s">
        <v>19</v>
      </c>
      <c r="F322" s="198" t="s">
        <v>405</v>
      </c>
      <c r="G322" s="196"/>
      <c r="H322" s="199">
        <v>21.06</v>
      </c>
      <c r="I322" s="200"/>
      <c r="J322" s="196"/>
      <c r="K322" s="196"/>
      <c r="L322" s="201"/>
      <c r="M322" s="202"/>
      <c r="N322" s="203"/>
      <c r="O322" s="203"/>
      <c r="P322" s="203"/>
      <c r="Q322" s="203"/>
      <c r="R322" s="203"/>
      <c r="S322" s="203"/>
      <c r="T322" s="204"/>
      <c r="AT322" s="205" t="s">
        <v>169</v>
      </c>
      <c r="AU322" s="205" t="s">
        <v>83</v>
      </c>
      <c r="AV322" s="13" t="s">
        <v>83</v>
      </c>
      <c r="AW322" s="13" t="s">
        <v>34</v>
      </c>
      <c r="AX322" s="13" t="s">
        <v>73</v>
      </c>
      <c r="AY322" s="205" t="s">
        <v>149</v>
      </c>
    </row>
    <row r="323" spans="1:65" s="2" customFormat="1" ht="16.5" customHeight="1">
      <c r="A323" s="35"/>
      <c r="B323" s="36"/>
      <c r="C323" s="174" t="s">
        <v>406</v>
      </c>
      <c r="D323" s="174" t="s">
        <v>151</v>
      </c>
      <c r="E323" s="175" t="s">
        <v>407</v>
      </c>
      <c r="F323" s="176" t="s">
        <v>408</v>
      </c>
      <c r="G323" s="177" t="s">
        <v>154</v>
      </c>
      <c r="H323" s="178">
        <v>133.03399999999999</v>
      </c>
      <c r="I323" s="179"/>
      <c r="J323" s="180">
        <f>ROUND(I323*H323,2)</f>
        <v>0</v>
      </c>
      <c r="K323" s="176" t="s">
        <v>155</v>
      </c>
      <c r="L323" s="40"/>
      <c r="M323" s="181" t="s">
        <v>19</v>
      </c>
      <c r="N323" s="182" t="s">
        <v>44</v>
      </c>
      <c r="O323" s="65"/>
      <c r="P323" s="183">
        <f>O323*H323</f>
        <v>0</v>
      </c>
      <c r="Q323" s="183">
        <v>0</v>
      </c>
      <c r="R323" s="183">
        <f>Q323*H323</f>
        <v>0</v>
      </c>
      <c r="S323" s="183">
        <v>0</v>
      </c>
      <c r="T323" s="184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5" t="s">
        <v>156</v>
      </c>
      <c r="AT323" s="185" t="s">
        <v>151</v>
      </c>
      <c r="AU323" s="185" t="s">
        <v>83</v>
      </c>
      <c r="AY323" s="18" t="s">
        <v>149</v>
      </c>
      <c r="BE323" s="186">
        <f>IF(N323="základní",J323,0)</f>
        <v>0</v>
      </c>
      <c r="BF323" s="186">
        <f>IF(N323="snížená",J323,0)</f>
        <v>0</v>
      </c>
      <c r="BG323" s="186">
        <f>IF(N323="zákl. přenesená",J323,0)</f>
        <v>0</v>
      </c>
      <c r="BH323" s="186">
        <f>IF(N323="sníž. přenesená",J323,0)</f>
        <v>0</v>
      </c>
      <c r="BI323" s="186">
        <f>IF(N323="nulová",J323,0)</f>
        <v>0</v>
      </c>
      <c r="BJ323" s="18" t="s">
        <v>81</v>
      </c>
      <c r="BK323" s="186">
        <f>ROUND(I323*H323,2)</f>
        <v>0</v>
      </c>
      <c r="BL323" s="18" t="s">
        <v>156</v>
      </c>
      <c r="BM323" s="185" t="s">
        <v>409</v>
      </c>
    </row>
    <row r="324" spans="1:65" s="2" customFormat="1" ht="11.25">
      <c r="A324" s="35"/>
      <c r="B324" s="36"/>
      <c r="C324" s="37"/>
      <c r="D324" s="187" t="s">
        <v>158</v>
      </c>
      <c r="E324" s="37"/>
      <c r="F324" s="188" t="s">
        <v>410</v>
      </c>
      <c r="G324" s="37"/>
      <c r="H324" s="37"/>
      <c r="I324" s="189"/>
      <c r="J324" s="37"/>
      <c r="K324" s="37"/>
      <c r="L324" s="40"/>
      <c r="M324" s="190"/>
      <c r="N324" s="191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158</v>
      </c>
      <c r="AU324" s="18" t="s">
        <v>83</v>
      </c>
    </row>
    <row r="325" spans="1:65" s="2" customFormat="1" ht="11.25">
      <c r="A325" s="35"/>
      <c r="B325" s="36"/>
      <c r="C325" s="37"/>
      <c r="D325" s="192" t="s">
        <v>160</v>
      </c>
      <c r="E325" s="37"/>
      <c r="F325" s="193" t="s">
        <v>411</v>
      </c>
      <c r="G325" s="37"/>
      <c r="H325" s="37"/>
      <c r="I325" s="189"/>
      <c r="J325" s="37"/>
      <c r="K325" s="37"/>
      <c r="L325" s="40"/>
      <c r="M325" s="190"/>
      <c r="N325" s="191"/>
      <c r="O325" s="65"/>
      <c r="P325" s="65"/>
      <c r="Q325" s="65"/>
      <c r="R325" s="65"/>
      <c r="S325" s="65"/>
      <c r="T325" s="66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160</v>
      </c>
      <c r="AU325" s="18" t="s">
        <v>83</v>
      </c>
    </row>
    <row r="326" spans="1:65" s="2" customFormat="1" ht="16.5" customHeight="1">
      <c r="A326" s="35"/>
      <c r="B326" s="36"/>
      <c r="C326" s="174" t="s">
        <v>412</v>
      </c>
      <c r="D326" s="174" t="s">
        <v>151</v>
      </c>
      <c r="E326" s="175" t="s">
        <v>413</v>
      </c>
      <c r="F326" s="176" t="s">
        <v>414</v>
      </c>
      <c r="G326" s="177" t="s">
        <v>265</v>
      </c>
      <c r="H326" s="178">
        <v>0.308</v>
      </c>
      <c r="I326" s="179"/>
      <c r="J326" s="180">
        <f>ROUND(I326*H326,2)</f>
        <v>0</v>
      </c>
      <c r="K326" s="176" t="s">
        <v>155</v>
      </c>
      <c r="L326" s="40"/>
      <c r="M326" s="181" t="s">
        <v>19</v>
      </c>
      <c r="N326" s="182" t="s">
        <v>44</v>
      </c>
      <c r="O326" s="65"/>
      <c r="P326" s="183">
        <f>O326*H326</f>
        <v>0</v>
      </c>
      <c r="Q326" s="183">
        <v>1.06277</v>
      </c>
      <c r="R326" s="183">
        <f>Q326*H326</f>
        <v>0.32733316000000001</v>
      </c>
      <c r="S326" s="183">
        <v>0</v>
      </c>
      <c r="T326" s="184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85" t="s">
        <v>156</v>
      </c>
      <c r="AT326" s="185" t="s">
        <v>151</v>
      </c>
      <c r="AU326" s="185" t="s">
        <v>83</v>
      </c>
      <c r="AY326" s="18" t="s">
        <v>149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18" t="s">
        <v>81</v>
      </c>
      <c r="BK326" s="186">
        <f>ROUND(I326*H326,2)</f>
        <v>0</v>
      </c>
      <c r="BL326" s="18" t="s">
        <v>156</v>
      </c>
      <c r="BM326" s="185" t="s">
        <v>415</v>
      </c>
    </row>
    <row r="327" spans="1:65" s="2" customFormat="1" ht="11.25">
      <c r="A327" s="35"/>
      <c r="B327" s="36"/>
      <c r="C327" s="37"/>
      <c r="D327" s="187" t="s">
        <v>158</v>
      </c>
      <c r="E327" s="37"/>
      <c r="F327" s="188" t="s">
        <v>416</v>
      </c>
      <c r="G327" s="37"/>
      <c r="H327" s="37"/>
      <c r="I327" s="189"/>
      <c r="J327" s="37"/>
      <c r="K327" s="37"/>
      <c r="L327" s="40"/>
      <c r="M327" s="190"/>
      <c r="N327" s="191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158</v>
      </c>
      <c r="AU327" s="18" t="s">
        <v>83</v>
      </c>
    </row>
    <row r="328" spans="1:65" s="2" customFormat="1" ht="11.25">
      <c r="A328" s="35"/>
      <c r="B328" s="36"/>
      <c r="C328" s="37"/>
      <c r="D328" s="192" t="s">
        <v>160</v>
      </c>
      <c r="E328" s="37"/>
      <c r="F328" s="193" t="s">
        <v>417</v>
      </c>
      <c r="G328" s="37"/>
      <c r="H328" s="37"/>
      <c r="I328" s="189"/>
      <c r="J328" s="37"/>
      <c r="K328" s="37"/>
      <c r="L328" s="40"/>
      <c r="M328" s="190"/>
      <c r="N328" s="191"/>
      <c r="O328" s="65"/>
      <c r="P328" s="65"/>
      <c r="Q328" s="65"/>
      <c r="R328" s="65"/>
      <c r="S328" s="65"/>
      <c r="T328" s="66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160</v>
      </c>
      <c r="AU328" s="18" t="s">
        <v>83</v>
      </c>
    </row>
    <row r="329" spans="1:65" s="14" customFormat="1" ht="11.25">
      <c r="B329" s="206"/>
      <c r="C329" s="207"/>
      <c r="D329" s="187" t="s">
        <v>169</v>
      </c>
      <c r="E329" s="208" t="s">
        <v>19</v>
      </c>
      <c r="F329" s="209" t="s">
        <v>204</v>
      </c>
      <c r="G329" s="207"/>
      <c r="H329" s="208" t="s">
        <v>19</v>
      </c>
      <c r="I329" s="210"/>
      <c r="J329" s="207"/>
      <c r="K329" s="207"/>
      <c r="L329" s="211"/>
      <c r="M329" s="212"/>
      <c r="N329" s="213"/>
      <c r="O329" s="213"/>
      <c r="P329" s="213"/>
      <c r="Q329" s="213"/>
      <c r="R329" s="213"/>
      <c r="S329" s="213"/>
      <c r="T329" s="214"/>
      <c r="AT329" s="215" t="s">
        <v>169</v>
      </c>
      <c r="AU329" s="215" t="s">
        <v>83</v>
      </c>
      <c r="AV329" s="14" t="s">
        <v>81</v>
      </c>
      <c r="AW329" s="14" t="s">
        <v>34</v>
      </c>
      <c r="AX329" s="14" t="s">
        <v>73</v>
      </c>
      <c r="AY329" s="215" t="s">
        <v>149</v>
      </c>
    </row>
    <row r="330" spans="1:65" s="13" customFormat="1" ht="11.25">
      <c r="B330" s="195"/>
      <c r="C330" s="196"/>
      <c r="D330" s="187" t="s">
        <v>169</v>
      </c>
      <c r="E330" s="197" t="s">
        <v>19</v>
      </c>
      <c r="F330" s="198" t="s">
        <v>418</v>
      </c>
      <c r="G330" s="196"/>
      <c r="H330" s="199">
        <v>0.02</v>
      </c>
      <c r="I330" s="200"/>
      <c r="J330" s="196"/>
      <c r="K330" s="196"/>
      <c r="L330" s="201"/>
      <c r="M330" s="202"/>
      <c r="N330" s="203"/>
      <c r="O330" s="203"/>
      <c r="P330" s="203"/>
      <c r="Q330" s="203"/>
      <c r="R330" s="203"/>
      <c r="S330" s="203"/>
      <c r="T330" s="204"/>
      <c r="AT330" s="205" t="s">
        <v>169</v>
      </c>
      <c r="AU330" s="205" t="s">
        <v>83</v>
      </c>
      <c r="AV330" s="13" t="s">
        <v>83</v>
      </c>
      <c r="AW330" s="13" t="s">
        <v>34</v>
      </c>
      <c r="AX330" s="13" t="s">
        <v>73</v>
      </c>
      <c r="AY330" s="205" t="s">
        <v>149</v>
      </c>
    </row>
    <row r="331" spans="1:65" s="14" customFormat="1" ht="11.25">
      <c r="B331" s="206"/>
      <c r="C331" s="207"/>
      <c r="D331" s="187" t="s">
        <v>169</v>
      </c>
      <c r="E331" s="208" t="s">
        <v>19</v>
      </c>
      <c r="F331" s="209" t="s">
        <v>419</v>
      </c>
      <c r="G331" s="207"/>
      <c r="H331" s="208" t="s">
        <v>19</v>
      </c>
      <c r="I331" s="210"/>
      <c r="J331" s="207"/>
      <c r="K331" s="207"/>
      <c r="L331" s="211"/>
      <c r="M331" s="212"/>
      <c r="N331" s="213"/>
      <c r="O331" s="213"/>
      <c r="P331" s="213"/>
      <c r="Q331" s="213"/>
      <c r="R331" s="213"/>
      <c r="S331" s="213"/>
      <c r="T331" s="214"/>
      <c r="AT331" s="215" t="s">
        <v>169</v>
      </c>
      <c r="AU331" s="215" t="s">
        <v>83</v>
      </c>
      <c r="AV331" s="14" t="s">
        <v>81</v>
      </c>
      <c r="AW331" s="14" t="s">
        <v>34</v>
      </c>
      <c r="AX331" s="14" t="s">
        <v>73</v>
      </c>
      <c r="AY331" s="215" t="s">
        <v>149</v>
      </c>
    </row>
    <row r="332" spans="1:65" s="13" customFormat="1" ht="11.25">
      <c r="B332" s="195"/>
      <c r="C332" s="196"/>
      <c r="D332" s="187" t="s">
        <v>169</v>
      </c>
      <c r="E332" s="197" t="s">
        <v>19</v>
      </c>
      <c r="F332" s="198" t="s">
        <v>420</v>
      </c>
      <c r="G332" s="196"/>
      <c r="H332" s="199">
        <v>0.28799999999999998</v>
      </c>
      <c r="I332" s="200"/>
      <c r="J332" s="196"/>
      <c r="K332" s="196"/>
      <c r="L332" s="201"/>
      <c r="M332" s="202"/>
      <c r="N332" s="203"/>
      <c r="O332" s="203"/>
      <c r="P332" s="203"/>
      <c r="Q332" s="203"/>
      <c r="R332" s="203"/>
      <c r="S332" s="203"/>
      <c r="T332" s="204"/>
      <c r="AT332" s="205" t="s">
        <v>169</v>
      </c>
      <c r="AU332" s="205" t="s">
        <v>83</v>
      </c>
      <c r="AV332" s="13" t="s">
        <v>83</v>
      </c>
      <c r="AW332" s="13" t="s">
        <v>34</v>
      </c>
      <c r="AX332" s="13" t="s">
        <v>73</v>
      </c>
      <c r="AY332" s="205" t="s">
        <v>149</v>
      </c>
    </row>
    <row r="333" spans="1:65" s="2" customFormat="1" ht="16.5" customHeight="1">
      <c r="A333" s="35"/>
      <c r="B333" s="36"/>
      <c r="C333" s="174" t="s">
        <v>421</v>
      </c>
      <c r="D333" s="174" t="s">
        <v>151</v>
      </c>
      <c r="E333" s="175" t="s">
        <v>422</v>
      </c>
      <c r="F333" s="176" t="s">
        <v>423</v>
      </c>
      <c r="G333" s="177" t="s">
        <v>181</v>
      </c>
      <c r="H333" s="178">
        <v>0.57599999999999996</v>
      </c>
      <c r="I333" s="179"/>
      <c r="J333" s="180">
        <f>ROUND(I333*H333,2)</f>
        <v>0</v>
      </c>
      <c r="K333" s="176" t="s">
        <v>155</v>
      </c>
      <c r="L333" s="40"/>
      <c r="M333" s="181" t="s">
        <v>19</v>
      </c>
      <c r="N333" s="182" t="s">
        <v>44</v>
      </c>
      <c r="O333" s="65"/>
      <c r="P333" s="183">
        <f>O333*H333</f>
        <v>0</v>
      </c>
      <c r="Q333" s="183">
        <v>2.5018699999999998</v>
      </c>
      <c r="R333" s="183">
        <f>Q333*H333</f>
        <v>1.4410771199999999</v>
      </c>
      <c r="S333" s="183">
        <v>0</v>
      </c>
      <c r="T333" s="184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85" t="s">
        <v>156</v>
      </c>
      <c r="AT333" s="185" t="s">
        <v>151</v>
      </c>
      <c r="AU333" s="185" t="s">
        <v>83</v>
      </c>
      <c r="AY333" s="18" t="s">
        <v>149</v>
      </c>
      <c r="BE333" s="186">
        <f>IF(N333="základní",J333,0)</f>
        <v>0</v>
      </c>
      <c r="BF333" s="186">
        <f>IF(N333="snížená",J333,0)</f>
        <v>0</v>
      </c>
      <c r="BG333" s="186">
        <f>IF(N333="zákl. přenesená",J333,0)</f>
        <v>0</v>
      </c>
      <c r="BH333" s="186">
        <f>IF(N333="sníž. přenesená",J333,0)</f>
        <v>0</v>
      </c>
      <c r="BI333" s="186">
        <f>IF(N333="nulová",J333,0)</f>
        <v>0</v>
      </c>
      <c r="BJ333" s="18" t="s">
        <v>81</v>
      </c>
      <c r="BK333" s="186">
        <f>ROUND(I333*H333,2)</f>
        <v>0</v>
      </c>
      <c r="BL333" s="18" t="s">
        <v>156</v>
      </c>
      <c r="BM333" s="185" t="s">
        <v>424</v>
      </c>
    </row>
    <row r="334" spans="1:65" s="2" customFormat="1" ht="11.25">
      <c r="A334" s="35"/>
      <c r="B334" s="36"/>
      <c r="C334" s="37"/>
      <c r="D334" s="187" t="s">
        <v>158</v>
      </c>
      <c r="E334" s="37"/>
      <c r="F334" s="188" t="s">
        <v>425</v>
      </c>
      <c r="G334" s="37"/>
      <c r="H334" s="37"/>
      <c r="I334" s="189"/>
      <c r="J334" s="37"/>
      <c r="K334" s="37"/>
      <c r="L334" s="40"/>
      <c r="M334" s="190"/>
      <c r="N334" s="191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158</v>
      </c>
      <c r="AU334" s="18" t="s">
        <v>83</v>
      </c>
    </row>
    <row r="335" spans="1:65" s="2" customFormat="1" ht="11.25">
      <c r="A335" s="35"/>
      <c r="B335" s="36"/>
      <c r="C335" s="37"/>
      <c r="D335" s="192" t="s">
        <v>160</v>
      </c>
      <c r="E335" s="37"/>
      <c r="F335" s="193" t="s">
        <v>426</v>
      </c>
      <c r="G335" s="37"/>
      <c r="H335" s="37"/>
      <c r="I335" s="189"/>
      <c r="J335" s="37"/>
      <c r="K335" s="37"/>
      <c r="L335" s="40"/>
      <c r="M335" s="190"/>
      <c r="N335" s="191"/>
      <c r="O335" s="65"/>
      <c r="P335" s="65"/>
      <c r="Q335" s="65"/>
      <c r="R335" s="65"/>
      <c r="S335" s="65"/>
      <c r="T335" s="66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160</v>
      </c>
      <c r="AU335" s="18" t="s">
        <v>83</v>
      </c>
    </row>
    <row r="336" spans="1:65" s="14" customFormat="1" ht="11.25">
      <c r="B336" s="206"/>
      <c r="C336" s="207"/>
      <c r="D336" s="187" t="s">
        <v>169</v>
      </c>
      <c r="E336" s="208" t="s">
        <v>19</v>
      </c>
      <c r="F336" s="209" t="s">
        <v>214</v>
      </c>
      <c r="G336" s="207"/>
      <c r="H336" s="208" t="s">
        <v>19</v>
      </c>
      <c r="I336" s="210"/>
      <c r="J336" s="207"/>
      <c r="K336" s="207"/>
      <c r="L336" s="211"/>
      <c r="M336" s="212"/>
      <c r="N336" s="213"/>
      <c r="O336" s="213"/>
      <c r="P336" s="213"/>
      <c r="Q336" s="213"/>
      <c r="R336" s="213"/>
      <c r="S336" s="213"/>
      <c r="T336" s="214"/>
      <c r="AT336" s="215" t="s">
        <v>169</v>
      </c>
      <c r="AU336" s="215" t="s">
        <v>83</v>
      </c>
      <c r="AV336" s="14" t="s">
        <v>81</v>
      </c>
      <c r="AW336" s="14" t="s">
        <v>34</v>
      </c>
      <c r="AX336" s="14" t="s">
        <v>73</v>
      </c>
      <c r="AY336" s="215" t="s">
        <v>149</v>
      </c>
    </row>
    <row r="337" spans="1:65" s="13" customFormat="1" ht="11.25">
      <c r="B337" s="195"/>
      <c r="C337" s="196"/>
      <c r="D337" s="187" t="s">
        <v>169</v>
      </c>
      <c r="E337" s="197" t="s">
        <v>19</v>
      </c>
      <c r="F337" s="198" t="s">
        <v>427</v>
      </c>
      <c r="G337" s="196"/>
      <c r="H337" s="199">
        <v>0.57599999999999996</v>
      </c>
      <c r="I337" s="200"/>
      <c r="J337" s="196"/>
      <c r="K337" s="196"/>
      <c r="L337" s="201"/>
      <c r="M337" s="202"/>
      <c r="N337" s="203"/>
      <c r="O337" s="203"/>
      <c r="P337" s="203"/>
      <c r="Q337" s="203"/>
      <c r="R337" s="203"/>
      <c r="S337" s="203"/>
      <c r="T337" s="204"/>
      <c r="AT337" s="205" t="s">
        <v>169</v>
      </c>
      <c r="AU337" s="205" t="s">
        <v>83</v>
      </c>
      <c r="AV337" s="13" t="s">
        <v>83</v>
      </c>
      <c r="AW337" s="13" t="s">
        <v>34</v>
      </c>
      <c r="AX337" s="13" t="s">
        <v>73</v>
      </c>
      <c r="AY337" s="205" t="s">
        <v>149</v>
      </c>
    </row>
    <row r="338" spans="1:65" s="2" customFormat="1" ht="16.5" customHeight="1">
      <c r="A338" s="35"/>
      <c r="B338" s="36"/>
      <c r="C338" s="174" t="s">
        <v>428</v>
      </c>
      <c r="D338" s="174" t="s">
        <v>151</v>
      </c>
      <c r="E338" s="175" t="s">
        <v>429</v>
      </c>
      <c r="F338" s="176" t="s">
        <v>430</v>
      </c>
      <c r="G338" s="177" t="s">
        <v>154</v>
      </c>
      <c r="H338" s="178">
        <v>5.76</v>
      </c>
      <c r="I338" s="179"/>
      <c r="J338" s="180">
        <f>ROUND(I338*H338,2)</f>
        <v>0</v>
      </c>
      <c r="K338" s="176" t="s">
        <v>155</v>
      </c>
      <c r="L338" s="40"/>
      <c r="M338" s="181" t="s">
        <v>19</v>
      </c>
      <c r="N338" s="182" t="s">
        <v>44</v>
      </c>
      <c r="O338" s="65"/>
      <c r="P338" s="183">
        <f>O338*H338</f>
        <v>0</v>
      </c>
      <c r="Q338" s="183">
        <v>2.64E-3</v>
      </c>
      <c r="R338" s="183">
        <f>Q338*H338</f>
        <v>1.52064E-2</v>
      </c>
      <c r="S338" s="183">
        <v>0</v>
      </c>
      <c r="T338" s="184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85" t="s">
        <v>156</v>
      </c>
      <c r="AT338" s="185" t="s">
        <v>151</v>
      </c>
      <c r="AU338" s="185" t="s">
        <v>83</v>
      </c>
      <c r="AY338" s="18" t="s">
        <v>149</v>
      </c>
      <c r="BE338" s="186">
        <f>IF(N338="základní",J338,0)</f>
        <v>0</v>
      </c>
      <c r="BF338" s="186">
        <f>IF(N338="snížená",J338,0)</f>
        <v>0</v>
      </c>
      <c r="BG338" s="186">
        <f>IF(N338="zákl. přenesená",J338,0)</f>
        <v>0</v>
      </c>
      <c r="BH338" s="186">
        <f>IF(N338="sníž. přenesená",J338,0)</f>
        <v>0</v>
      </c>
      <c r="BI338" s="186">
        <f>IF(N338="nulová",J338,0)</f>
        <v>0</v>
      </c>
      <c r="BJ338" s="18" t="s">
        <v>81</v>
      </c>
      <c r="BK338" s="186">
        <f>ROUND(I338*H338,2)</f>
        <v>0</v>
      </c>
      <c r="BL338" s="18" t="s">
        <v>156</v>
      </c>
      <c r="BM338" s="185" t="s">
        <v>431</v>
      </c>
    </row>
    <row r="339" spans="1:65" s="2" customFormat="1" ht="11.25">
      <c r="A339" s="35"/>
      <c r="B339" s="36"/>
      <c r="C339" s="37"/>
      <c r="D339" s="187" t="s">
        <v>158</v>
      </c>
      <c r="E339" s="37"/>
      <c r="F339" s="188" t="s">
        <v>432</v>
      </c>
      <c r="G339" s="37"/>
      <c r="H339" s="37"/>
      <c r="I339" s="189"/>
      <c r="J339" s="37"/>
      <c r="K339" s="37"/>
      <c r="L339" s="40"/>
      <c r="M339" s="190"/>
      <c r="N339" s="191"/>
      <c r="O339" s="65"/>
      <c r="P339" s="65"/>
      <c r="Q339" s="65"/>
      <c r="R339" s="65"/>
      <c r="S339" s="65"/>
      <c r="T339" s="66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158</v>
      </c>
      <c r="AU339" s="18" t="s">
        <v>83</v>
      </c>
    </row>
    <row r="340" spans="1:65" s="2" customFormat="1" ht="11.25">
      <c r="A340" s="35"/>
      <c r="B340" s="36"/>
      <c r="C340" s="37"/>
      <c r="D340" s="192" t="s">
        <v>160</v>
      </c>
      <c r="E340" s="37"/>
      <c r="F340" s="193" t="s">
        <v>433</v>
      </c>
      <c r="G340" s="37"/>
      <c r="H340" s="37"/>
      <c r="I340" s="189"/>
      <c r="J340" s="37"/>
      <c r="K340" s="37"/>
      <c r="L340" s="40"/>
      <c r="M340" s="190"/>
      <c r="N340" s="191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160</v>
      </c>
      <c r="AU340" s="18" t="s">
        <v>83</v>
      </c>
    </row>
    <row r="341" spans="1:65" s="14" customFormat="1" ht="11.25">
      <c r="B341" s="206"/>
      <c r="C341" s="207"/>
      <c r="D341" s="187" t="s">
        <v>169</v>
      </c>
      <c r="E341" s="208" t="s">
        <v>19</v>
      </c>
      <c r="F341" s="209" t="s">
        <v>214</v>
      </c>
      <c r="G341" s="207"/>
      <c r="H341" s="208" t="s">
        <v>19</v>
      </c>
      <c r="I341" s="210"/>
      <c r="J341" s="207"/>
      <c r="K341" s="207"/>
      <c r="L341" s="211"/>
      <c r="M341" s="212"/>
      <c r="N341" s="213"/>
      <c r="O341" s="213"/>
      <c r="P341" s="213"/>
      <c r="Q341" s="213"/>
      <c r="R341" s="213"/>
      <c r="S341" s="213"/>
      <c r="T341" s="214"/>
      <c r="AT341" s="215" t="s">
        <v>169</v>
      </c>
      <c r="AU341" s="215" t="s">
        <v>83</v>
      </c>
      <c r="AV341" s="14" t="s">
        <v>81</v>
      </c>
      <c r="AW341" s="14" t="s">
        <v>34</v>
      </c>
      <c r="AX341" s="14" t="s">
        <v>73</v>
      </c>
      <c r="AY341" s="215" t="s">
        <v>149</v>
      </c>
    </row>
    <row r="342" spans="1:65" s="13" customFormat="1" ht="11.25">
      <c r="B342" s="195"/>
      <c r="C342" s="196"/>
      <c r="D342" s="187" t="s">
        <v>169</v>
      </c>
      <c r="E342" s="197" t="s">
        <v>19</v>
      </c>
      <c r="F342" s="198" t="s">
        <v>434</v>
      </c>
      <c r="G342" s="196"/>
      <c r="H342" s="199">
        <v>5.76</v>
      </c>
      <c r="I342" s="200"/>
      <c r="J342" s="196"/>
      <c r="K342" s="196"/>
      <c r="L342" s="201"/>
      <c r="M342" s="202"/>
      <c r="N342" s="203"/>
      <c r="O342" s="203"/>
      <c r="P342" s="203"/>
      <c r="Q342" s="203"/>
      <c r="R342" s="203"/>
      <c r="S342" s="203"/>
      <c r="T342" s="204"/>
      <c r="AT342" s="205" t="s">
        <v>169</v>
      </c>
      <c r="AU342" s="205" t="s">
        <v>83</v>
      </c>
      <c r="AV342" s="13" t="s">
        <v>83</v>
      </c>
      <c r="AW342" s="13" t="s">
        <v>34</v>
      </c>
      <c r="AX342" s="13" t="s">
        <v>73</v>
      </c>
      <c r="AY342" s="205" t="s">
        <v>149</v>
      </c>
    </row>
    <row r="343" spans="1:65" s="2" customFormat="1" ht="16.5" customHeight="1">
      <c r="A343" s="35"/>
      <c r="B343" s="36"/>
      <c r="C343" s="174" t="s">
        <v>435</v>
      </c>
      <c r="D343" s="174" t="s">
        <v>151</v>
      </c>
      <c r="E343" s="175" t="s">
        <v>436</v>
      </c>
      <c r="F343" s="176" t="s">
        <v>437</v>
      </c>
      <c r="G343" s="177" t="s">
        <v>154</v>
      </c>
      <c r="H343" s="178">
        <v>5.76</v>
      </c>
      <c r="I343" s="179"/>
      <c r="J343" s="180">
        <f>ROUND(I343*H343,2)</f>
        <v>0</v>
      </c>
      <c r="K343" s="176" t="s">
        <v>155</v>
      </c>
      <c r="L343" s="40"/>
      <c r="M343" s="181" t="s">
        <v>19</v>
      </c>
      <c r="N343" s="182" t="s">
        <v>44</v>
      </c>
      <c r="O343" s="65"/>
      <c r="P343" s="183">
        <f>O343*H343</f>
        <v>0</v>
      </c>
      <c r="Q343" s="183">
        <v>0</v>
      </c>
      <c r="R343" s="183">
        <f>Q343*H343</f>
        <v>0</v>
      </c>
      <c r="S343" s="183">
        <v>0</v>
      </c>
      <c r="T343" s="184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85" t="s">
        <v>156</v>
      </c>
      <c r="AT343" s="185" t="s">
        <v>151</v>
      </c>
      <c r="AU343" s="185" t="s">
        <v>83</v>
      </c>
      <c r="AY343" s="18" t="s">
        <v>149</v>
      </c>
      <c r="BE343" s="186">
        <f>IF(N343="základní",J343,0)</f>
        <v>0</v>
      </c>
      <c r="BF343" s="186">
        <f>IF(N343="snížená",J343,0)</f>
        <v>0</v>
      </c>
      <c r="BG343" s="186">
        <f>IF(N343="zákl. přenesená",J343,0)</f>
        <v>0</v>
      </c>
      <c r="BH343" s="186">
        <f>IF(N343="sníž. přenesená",J343,0)</f>
        <v>0</v>
      </c>
      <c r="BI343" s="186">
        <f>IF(N343="nulová",J343,0)</f>
        <v>0</v>
      </c>
      <c r="BJ343" s="18" t="s">
        <v>81</v>
      </c>
      <c r="BK343" s="186">
        <f>ROUND(I343*H343,2)</f>
        <v>0</v>
      </c>
      <c r="BL343" s="18" t="s">
        <v>156</v>
      </c>
      <c r="BM343" s="185" t="s">
        <v>438</v>
      </c>
    </row>
    <row r="344" spans="1:65" s="2" customFormat="1" ht="11.25">
      <c r="A344" s="35"/>
      <c r="B344" s="36"/>
      <c r="C344" s="37"/>
      <c r="D344" s="187" t="s">
        <v>158</v>
      </c>
      <c r="E344" s="37"/>
      <c r="F344" s="188" t="s">
        <v>439</v>
      </c>
      <c r="G344" s="37"/>
      <c r="H344" s="37"/>
      <c r="I344" s="189"/>
      <c r="J344" s="37"/>
      <c r="K344" s="37"/>
      <c r="L344" s="40"/>
      <c r="M344" s="190"/>
      <c r="N344" s="191"/>
      <c r="O344" s="65"/>
      <c r="P344" s="65"/>
      <c r="Q344" s="65"/>
      <c r="R344" s="65"/>
      <c r="S344" s="65"/>
      <c r="T344" s="66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158</v>
      </c>
      <c r="AU344" s="18" t="s">
        <v>83</v>
      </c>
    </row>
    <row r="345" spans="1:65" s="2" customFormat="1" ht="11.25">
      <c r="A345" s="35"/>
      <c r="B345" s="36"/>
      <c r="C345" s="37"/>
      <c r="D345" s="192" t="s">
        <v>160</v>
      </c>
      <c r="E345" s="37"/>
      <c r="F345" s="193" t="s">
        <v>440</v>
      </c>
      <c r="G345" s="37"/>
      <c r="H345" s="37"/>
      <c r="I345" s="189"/>
      <c r="J345" s="37"/>
      <c r="K345" s="37"/>
      <c r="L345" s="40"/>
      <c r="M345" s="190"/>
      <c r="N345" s="191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160</v>
      </c>
      <c r="AU345" s="18" t="s">
        <v>83</v>
      </c>
    </row>
    <row r="346" spans="1:65" s="2" customFormat="1" ht="21.75" customHeight="1">
      <c r="A346" s="35"/>
      <c r="B346" s="36"/>
      <c r="C346" s="174" t="s">
        <v>441</v>
      </c>
      <c r="D346" s="174" t="s">
        <v>151</v>
      </c>
      <c r="E346" s="175" t="s">
        <v>442</v>
      </c>
      <c r="F346" s="176" t="s">
        <v>443</v>
      </c>
      <c r="G346" s="177" t="s">
        <v>154</v>
      </c>
      <c r="H346" s="178">
        <v>82.028000000000006</v>
      </c>
      <c r="I346" s="179"/>
      <c r="J346" s="180">
        <f>ROUND(I346*H346,2)</f>
        <v>0</v>
      </c>
      <c r="K346" s="176" t="s">
        <v>155</v>
      </c>
      <c r="L346" s="40"/>
      <c r="M346" s="181" t="s">
        <v>19</v>
      </c>
      <c r="N346" s="182" t="s">
        <v>44</v>
      </c>
      <c r="O346" s="65"/>
      <c r="P346" s="183">
        <f>O346*H346</f>
        <v>0</v>
      </c>
      <c r="Q346" s="183">
        <v>0.73404000000000003</v>
      </c>
      <c r="R346" s="183">
        <f>Q346*H346</f>
        <v>60.211833120000009</v>
      </c>
      <c r="S346" s="183">
        <v>0</v>
      </c>
      <c r="T346" s="184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85" t="s">
        <v>156</v>
      </c>
      <c r="AT346" s="185" t="s">
        <v>151</v>
      </c>
      <c r="AU346" s="185" t="s">
        <v>83</v>
      </c>
      <c r="AY346" s="18" t="s">
        <v>149</v>
      </c>
      <c r="BE346" s="186">
        <f>IF(N346="základní",J346,0)</f>
        <v>0</v>
      </c>
      <c r="BF346" s="186">
        <f>IF(N346="snížená",J346,0)</f>
        <v>0</v>
      </c>
      <c r="BG346" s="186">
        <f>IF(N346="zákl. přenesená",J346,0)</f>
        <v>0</v>
      </c>
      <c r="BH346" s="186">
        <f>IF(N346="sníž. přenesená",J346,0)</f>
        <v>0</v>
      </c>
      <c r="BI346" s="186">
        <f>IF(N346="nulová",J346,0)</f>
        <v>0</v>
      </c>
      <c r="BJ346" s="18" t="s">
        <v>81</v>
      </c>
      <c r="BK346" s="186">
        <f>ROUND(I346*H346,2)</f>
        <v>0</v>
      </c>
      <c r="BL346" s="18" t="s">
        <v>156</v>
      </c>
      <c r="BM346" s="185" t="s">
        <v>444</v>
      </c>
    </row>
    <row r="347" spans="1:65" s="2" customFormat="1" ht="19.5">
      <c r="A347" s="35"/>
      <c r="B347" s="36"/>
      <c r="C347" s="37"/>
      <c r="D347" s="187" t="s">
        <v>158</v>
      </c>
      <c r="E347" s="37"/>
      <c r="F347" s="188" t="s">
        <v>445</v>
      </c>
      <c r="G347" s="37"/>
      <c r="H347" s="37"/>
      <c r="I347" s="189"/>
      <c r="J347" s="37"/>
      <c r="K347" s="37"/>
      <c r="L347" s="40"/>
      <c r="M347" s="190"/>
      <c r="N347" s="191"/>
      <c r="O347" s="65"/>
      <c r="P347" s="65"/>
      <c r="Q347" s="65"/>
      <c r="R347" s="65"/>
      <c r="S347" s="65"/>
      <c r="T347" s="66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158</v>
      </c>
      <c r="AU347" s="18" t="s">
        <v>83</v>
      </c>
    </row>
    <row r="348" spans="1:65" s="2" customFormat="1" ht="11.25">
      <c r="A348" s="35"/>
      <c r="B348" s="36"/>
      <c r="C348" s="37"/>
      <c r="D348" s="192" t="s">
        <v>160</v>
      </c>
      <c r="E348" s="37"/>
      <c r="F348" s="193" t="s">
        <v>446</v>
      </c>
      <c r="G348" s="37"/>
      <c r="H348" s="37"/>
      <c r="I348" s="189"/>
      <c r="J348" s="37"/>
      <c r="K348" s="37"/>
      <c r="L348" s="40"/>
      <c r="M348" s="190"/>
      <c r="N348" s="191"/>
      <c r="O348" s="65"/>
      <c r="P348" s="65"/>
      <c r="Q348" s="65"/>
      <c r="R348" s="65"/>
      <c r="S348" s="65"/>
      <c r="T348" s="66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160</v>
      </c>
      <c r="AU348" s="18" t="s">
        <v>83</v>
      </c>
    </row>
    <row r="349" spans="1:65" s="14" customFormat="1" ht="11.25">
      <c r="B349" s="206"/>
      <c r="C349" s="207"/>
      <c r="D349" s="187" t="s">
        <v>169</v>
      </c>
      <c r="E349" s="208" t="s">
        <v>19</v>
      </c>
      <c r="F349" s="209" t="s">
        <v>447</v>
      </c>
      <c r="G349" s="207"/>
      <c r="H349" s="208" t="s">
        <v>19</v>
      </c>
      <c r="I349" s="210"/>
      <c r="J349" s="207"/>
      <c r="K349" s="207"/>
      <c r="L349" s="211"/>
      <c r="M349" s="212"/>
      <c r="N349" s="213"/>
      <c r="O349" s="213"/>
      <c r="P349" s="213"/>
      <c r="Q349" s="213"/>
      <c r="R349" s="213"/>
      <c r="S349" s="213"/>
      <c r="T349" s="214"/>
      <c r="AT349" s="215" t="s">
        <v>169</v>
      </c>
      <c r="AU349" s="215" t="s">
        <v>83</v>
      </c>
      <c r="AV349" s="14" t="s">
        <v>81</v>
      </c>
      <c r="AW349" s="14" t="s">
        <v>34</v>
      </c>
      <c r="AX349" s="14" t="s">
        <v>73</v>
      </c>
      <c r="AY349" s="215" t="s">
        <v>149</v>
      </c>
    </row>
    <row r="350" spans="1:65" s="13" customFormat="1" ht="11.25">
      <c r="B350" s="195"/>
      <c r="C350" s="196"/>
      <c r="D350" s="187" t="s">
        <v>169</v>
      </c>
      <c r="E350" s="197" t="s">
        <v>19</v>
      </c>
      <c r="F350" s="198" t="s">
        <v>448</v>
      </c>
      <c r="G350" s="196"/>
      <c r="H350" s="199">
        <v>5.1379999999999999</v>
      </c>
      <c r="I350" s="200"/>
      <c r="J350" s="196"/>
      <c r="K350" s="196"/>
      <c r="L350" s="201"/>
      <c r="M350" s="202"/>
      <c r="N350" s="203"/>
      <c r="O350" s="203"/>
      <c r="P350" s="203"/>
      <c r="Q350" s="203"/>
      <c r="R350" s="203"/>
      <c r="S350" s="203"/>
      <c r="T350" s="204"/>
      <c r="AT350" s="205" t="s">
        <v>169</v>
      </c>
      <c r="AU350" s="205" t="s">
        <v>83</v>
      </c>
      <c r="AV350" s="13" t="s">
        <v>83</v>
      </c>
      <c r="AW350" s="13" t="s">
        <v>34</v>
      </c>
      <c r="AX350" s="13" t="s">
        <v>73</v>
      </c>
      <c r="AY350" s="205" t="s">
        <v>149</v>
      </c>
    </row>
    <row r="351" spans="1:65" s="13" customFormat="1" ht="11.25">
      <c r="B351" s="195"/>
      <c r="C351" s="196"/>
      <c r="D351" s="187" t="s">
        <v>169</v>
      </c>
      <c r="E351" s="197" t="s">
        <v>19</v>
      </c>
      <c r="F351" s="198" t="s">
        <v>449</v>
      </c>
      <c r="G351" s="196"/>
      <c r="H351" s="199">
        <v>12.3</v>
      </c>
      <c r="I351" s="200"/>
      <c r="J351" s="196"/>
      <c r="K351" s="196"/>
      <c r="L351" s="201"/>
      <c r="M351" s="202"/>
      <c r="N351" s="203"/>
      <c r="O351" s="203"/>
      <c r="P351" s="203"/>
      <c r="Q351" s="203"/>
      <c r="R351" s="203"/>
      <c r="S351" s="203"/>
      <c r="T351" s="204"/>
      <c r="AT351" s="205" t="s">
        <v>169</v>
      </c>
      <c r="AU351" s="205" t="s">
        <v>83</v>
      </c>
      <c r="AV351" s="13" t="s">
        <v>83</v>
      </c>
      <c r="AW351" s="13" t="s">
        <v>34</v>
      </c>
      <c r="AX351" s="13" t="s">
        <v>73</v>
      </c>
      <c r="AY351" s="205" t="s">
        <v>149</v>
      </c>
    </row>
    <row r="352" spans="1:65" s="13" customFormat="1" ht="11.25">
      <c r="B352" s="195"/>
      <c r="C352" s="196"/>
      <c r="D352" s="187" t="s">
        <v>169</v>
      </c>
      <c r="E352" s="197" t="s">
        <v>19</v>
      </c>
      <c r="F352" s="198" t="s">
        <v>450</v>
      </c>
      <c r="G352" s="196"/>
      <c r="H352" s="199">
        <v>6.9249999999999998</v>
      </c>
      <c r="I352" s="200"/>
      <c r="J352" s="196"/>
      <c r="K352" s="196"/>
      <c r="L352" s="201"/>
      <c r="M352" s="202"/>
      <c r="N352" s="203"/>
      <c r="O352" s="203"/>
      <c r="P352" s="203"/>
      <c r="Q352" s="203"/>
      <c r="R352" s="203"/>
      <c r="S352" s="203"/>
      <c r="T352" s="204"/>
      <c r="AT352" s="205" t="s">
        <v>169</v>
      </c>
      <c r="AU352" s="205" t="s">
        <v>83</v>
      </c>
      <c r="AV352" s="13" t="s">
        <v>83</v>
      </c>
      <c r="AW352" s="13" t="s">
        <v>34</v>
      </c>
      <c r="AX352" s="13" t="s">
        <v>73</v>
      </c>
      <c r="AY352" s="205" t="s">
        <v>149</v>
      </c>
    </row>
    <row r="353" spans="1:65" s="13" customFormat="1" ht="11.25">
      <c r="B353" s="195"/>
      <c r="C353" s="196"/>
      <c r="D353" s="187" t="s">
        <v>169</v>
      </c>
      <c r="E353" s="197" t="s">
        <v>19</v>
      </c>
      <c r="F353" s="198" t="s">
        <v>451</v>
      </c>
      <c r="G353" s="196"/>
      <c r="H353" s="199">
        <v>3.5750000000000002</v>
      </c>
      <c r="I353" s="200"/>
      <c r="J353" s="196"/>
      <c r="K353" s="196"/>
      <c r="L353" s="201"/>
      <c r="M353" s="202"/>
      <c r="N353" s="203"/>
      <c r="O353" s="203"/>
      <c r="P353" s="203"/>
      <c r="Q353" s="203"/>
      <c r="R353" s="203"/>
      <c r="S353" s="203"/>
      <c r="T353" s="204"/>
      <c r="AT353" s="205" t="s">
        <v>169</v>
      </c>
      <c r="AU353" s="205" t="s">
        <v>83</v>
      </c>
      <c r="AV353" s="13" t="s">
        <v>83</v>
      </c>
      <c r="AW353" s="13" t="s">
        <v>34</v>
      </c>
      <c r="AX353" s="13" t="s">
        <v>73</v>
      </c>
      <c r="AY353" s="205" t="s">
        <v>149</v>
      </c>
    </row>
    <row r="354" spans="1:65" s="13" customFormat="1" ht="11.25">
      <c r="B354" s="195"/>
      <c r="C354" s="196"/>
      <c r="D354" s="187" t="s">
        <v>169</v>
      </c>
      <c r="E354" s="197" t="s">
        <v>19</v>
      </c>
      <c r="F354" s="198" t="s">
        <v>452</v>
      </c>
      <c r="G354" s="196"/>
      <c r="H354" s="199">
        <v>14.8</v>
      </c>
      <c r="I354" s="200"/>
      <c r="J354" s="196"/>
      <c r="K354" s="196"/>
      <c r="L354" s="201"/>
      <c r="M354" s="202"/>
      <c r="N354" s="203"/>
      <c r="O354" s="203"/>
      <c r="P354" s="203"/>
      <c r="Q354" s="203"/>
      <c r="R354" s="203"/>
      <c r="S354" s="203"/>
      <c r="T354" s="204"/>
      <c r="AT354" s="205" t="s">
        <v>169</v>
      </c>
      <c r="AU354" s="205" t="s">
        <v>83</v>
      </c>
      <c r="AV354" s="13" t="s">
        <v>83</v>
      </c>
      <c r="AW354" s="13" t="s">
        <v>34</v>
      </c>
      <c r="AX354" s="13" t="s">
        <v>73</v>
      </c>
      <c r="AY354" s="205" t="s">
        <v>149</v>
      </c>
    </row>
    <row r="355" spans="1:65" s="13" customFormat="1" ht="11.25">
      <c r="B355" s="195"/>
      <c r="C355" s="196"/>
      <c r="D355" s="187" t="s">
        <v>169</v>
      </c>
      <c r="E355" s="197" t="s">
        <v>19</v>
      </c>
      <c r="F355" s="198" t="s">
        <v>453</v>
      </c>
      <c r="G355" s="196"/>
      <c r="H355" s="199">
        <v>4.1749999999999998</v>
      </c>
      <c r="I355" s="200"/>
      <c r="J355" s="196"/>
      <c r="K355" s="196"/>
      <c r="L355" s="201"/>
      <c r="M355" s="202"/>
      <c r="N355" s="203"/>
      <c r="O355" s="203"/>
      <c r="P355" s="203"/>
      <c r="Q355" s="203"/>
      <c r="R355" s="203"/>
      <c r="S355" s="203"/>
      <c r="T355" s="204"/>
      <c r="AT355" s="205" t="s">
        <v>169</v>
      </c>
      <c r="AU355" s="205" t="s">
        <v>83</v>
      </c>
      <c r="AV355" s="13" t="s">
        <v>83</v>
      </c>
      <c r="AW355" s="13" t="s">
        <v>34</v>
      </c>
      <c r="AX355" s="13" t="s">
        <v>73</v>
      </c>
      <c r="AY355" s="205" t="s">
        <v>149</v>
      </c>
    </row>
    <row r="356" spans="1:65" s="13" customFormat="1" ht="11.25">
      <c r="B356" s="195"/>
      <c r="C356" s="196"/>
      <c r="D356" s="187" t="s">
        <v>169</v>
      </c>
      <c r="E356" s="197" t="s">
        <v>19</v>
      </c>
      <c r="F356" s="198" t="s">
        <v>454</v>
      </c>
      <c r="G356" s="196"/>
      <c r="H356" s="199">
        <v>3.65</v>
      </c>
      <c r="I356" s="200"/>
      <c r="J356" s="196"/>
      <c r="K356" s="196"/>
      <c r="L356" s="201"/>
      <c r="M356" s="202"/>
      <c r="N356" s="203"/>
      <c r="O356" s="203"/>
      <c r="P356" s="203"/>
      <c r="Q356" s="203"/>
      <c r="R356" s="203"/>
      <c r="S356" s="203"/>
      <c r="T356" s="204"/>
      <c r="AT356" s="205" t="s">
        <v>169</v>
      </c>
      <c r="AU356" s="205" t="s">
        <v>83</v>
      </c>
      <c r="AV356" s="13" t="s">
        <v>83</v>
      </c>
      <c r="AW356" s="13" t="s">
        <v>34</v>
      </c>
      <c r="AX356" s="13" t="s">
        <v>73</v>
      </c>
      <c r="AY356" s="205" t="s">
        <v>149</v>
      </c>
    </row>
    <row r="357" spans="1:65" s="13" customFormat="1" ht="11.25">
      <c r="B357" s="195"/>
      <c r="C357" s="196"/>
      <c r="D357" s="187" t="s">
        <v>169</v>
      </c>
      <c r="E357" s="197" t="s">
        <v>19</v>
      </c>
      <c r="F357" s="198" t="s">
        <v>455</v>
      </c>
      <c r="G357" s="196"/>
      <c r="H357" s="199">
        <v>4.09</v>
      </c>
      <c r="I357" s="200"/>
      <c r="J357" s="196"/>
      <c r="K357" s="196"/>
      <c r="L357" s="201"/>
      <c r="M357" s="202"/>
      <c r="N357" s="203"/>
      <c r="O357" s="203"/>
      <c r="P357" s="203"/>
      <c r="Q357" s="203"/>
      <c r="R357" s="203"/>
      <c r="S357" s="203"/>
      <c r="T357" s="204"/>
      <c r="AT357" s="205" t="s">
        <v>169</v>
      </c>
      <c r="AU357" s="205" t="s">
        <v>83</v>
      </c>
      <c r="AV357" s="13" t="s">
        <v>83</v>
      </c>
      <c r="AW357" s="13" t="s">
        <v>34</v>
      </c>
      <c r="AX357" s="13" t="s">
        <v>73</v>
      </c>
      <c r="AY357" s="205" t="s">
        <v>149</v>
      </c>
    </row>
    <row r="358" spans="1:65" s="14" customFormat="1" ht="11.25">
      <c r="B358" s="206"/>
      <c r="C358" s="207"/>
      <c r="D358" s="187" t="s">
        <v>169</v>
      </c>
      <c r="E358" s="208" t="s">
        <v>19</v>
      </c>
      <c r="F358" s="209" t="s">
        <v>214</v>
      </c>
      <c r="G358" s="207"/>
      <c r="H358" s="208" t="s">
        <v>19</v>
      </c>
      <c r="I358" s="210"/>
      <c r="J358" s="207"/>
      <c r="K358" s="207"/>
      <c r="L358" s="211"/>
      <c r="M358" s="212"/>
      <c r="N358" s="213"/>
      <c r="O358" s="213"/>
      <c r="P358" s="213"/>
      <c r="Q358" s="213"/>
      <c r="R358" s="213"/>
      <c r="S358" s="213"/>
      <c r="T358" s="214"/>
      <c r="AT358" s="215" t="s">
        <v>169</v>
      </c>
      <c r="AU358" s="215" t="s">
        <v>83</v>
      </c>
      <c r="AV358" s="14" t="s">
        <v>81</v>
      </c>
      <c r="AW358" s="14" t="s">
        <v>34</v>
      </c>
      <c r="AX358" s="14" t="s">
        <v>73</v>
      </c>
      <c r="AY358" s="215" t="s">
        <v>149</v>
      </c>
    </row>
    <row r="359" spans="1:65" s="13" customFormat="1" ht="11.25">
      <c r="B359" s="195"/>
      <c r="C359" s="196"/>
      <c r="D359" s="187" t="s">
        <v>169</v>
      </c>
      <c r="E359" s="197" t="s">
        <v>19</v>
      </c>
      <c r="F359" s="198" t="s">
        <v>456</v>
      </c>
      <c r="G359" s="196"/>
      <c r="H359" s="199">
        <v>27.375</v>
      </c>
      <c r="I359" s="200"/>
      <c r="J359" s="196"/>
      <c r="K359" s="196"/>
      <c r="L359" s="201"/>
      <c r="M359" s="202"/>
      <c r="N359" s="203"/>
      <c r="O359" s="203"/>
      <c r="P359" s="203"/>
      <c r="Q359" s="203"/>
      <c r="R359" s="203"/>
      <c r="S359" s="203"/>
      <c r="T359" s="204"/>
      <c r="AT359" s="205" t="s">
        <v>169</v>
      </c>
      <c r="AU359" s="205" t="s">
        <v>83</v>
      </c>
      <c r="AV359" s="13" t="s">
        <v>83</v>
      </c>
      <c r="AW359" s="13" t="s">
        <v>34</v>
      </c>
      <c r="AX359" s="13" t="s">
        <v>73</v>
      </c>
      <c r="AY359" s="205" t="s">
        <v>149</v>
      </c>
    </row>
    <row r="360" spans="1:65" s="2" customFormat="1" ht="16.5" customHeight="1">
      <c r="A360" s="35"/>
      <c r="B360" s="36"/>
      <c r="C360" s="174" t="s">
        <v>457</v>
      </c>
      <c r="D360" s="174" t="s">
        <v>151</v>
      </c>
      <c r="E360" s="175" t="s">
        <v>458</v>
      </c>
      <c r="F360" s="176" t="s">
        <v>459</v>
      </c>
      <c r="G360" s="177" t="s">
        <v>181</v>
      </c>
      <c r="H360" s="178">
        <v>5.75</v>
      </c>
      <c r="I360" s="179"/>
      <c r="J360" s="180">
        <f>ROUND(I360*H360,2)</f>
        <v>0</v>
      </c>
      <c r="K360" s="176" t="s">
        <v>155</v>
      </c>
      <c r="L360" s="40"/>
      <c r="M360" s="181" t="s">
        <v>19</v>
      </c>
      <c r="N360" s="182" t="s">
        <v>44</v>
      </c>
      <c r="O360" s="65"/>
      <c r="P360" s="183">
        <f>O360*H360</f>
        <v>0</v>
      </c>
      <c r="Q360" s="183">
        <v>2.5018699999999998</v>
      </c>
      <c r="R360" s="183">
        <f>Q360*H360</f>
        <v>14.385752499999999</v>
      </c>
      <c r="S360" s="183">
        <v>0</v>
      </c>
      <c r="T360" s="184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185" t="s">
        <v>156</v>
      </c>
      <c r="AT360" s="185" t="s">
        <v>151</v>
      </c>
      <c r="AU360" s="185" t="s">
        <v>83</v>
      </c>
      <c r="AY360" s="18" t="s">
        <v>149</v>
      </c>
      <c r="BE360" s="186">
        <f>IF(N360="základní",J360,0)</f>
        <v>0</v>
      </c>
      <c r="BF360" s="186">
        <f>IF(N360="snížená",J360,0)</f>
        <v>0</v>
      </c>
      <c r="BG360" s="186">
        <f>IF(N360="zákl. přenesená",J360,0)</f>
        <v>0</v>
      </c>
      <c r="BH360" s="186">
        <f>IF(N360="sníž. přenesená",J360,0)</f>
        <v>0</v>
      </c>
      <c r="BI360" s="186">
        <f>IF(N360="nulová",J360,0)</f>
        <v>0</v>
      </c>
      <c r="BJ360" s="18" t="s">
        <v>81</v>
      </c>
      <c r="BK360" s="186">
        <f>ROUND(I360*H360,2)</f>
        <v>0</v>
      </c>
      <c r="BL360" s="18" t="s">
        <v>156</v>
      </c>
      <c r="BM360" s="185" t="s">
        <v>460</v>
      </c>
    </row>
    <row r="361" spans="1:65" s="2" customFormat="1" ht="11.25">
      <c r="A361" s="35"/>
      <c r="B361" s="36"/>
      <c r="C361" s="37"/>
      <c r="D361" s="187" t="s">
        <v>158</v>
      </c>
      <c r="E361" s="37"/>
      <c r="F361" s="188" t="s">
        <v>461</v>
      </c>
      <c r="G361" s="37"/>
      <c r="H361" s="37"/>
      <c r="I361" s="189"/>
      <c r="J361" s="37"/>
      <c r="K361" s="37"/>
      <c r="L361" s="40"/>
      <c r="M361" s="190"/>
      <c r="N361" s="191"/>
      <c r="O361" s="65"/>
      <c r="P361" s="65"/>
      <c r="Q361" s="65"/>
      <c r="R361" s="65"/>
      <c r="S361" s="65"/>
      <c r="T361" s="66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158</v>
      </c>
      <c r="AU361" s="18" t="s">
        <v>83</v>
      </c>
    </row>
    <row r="362" spans="1:65" s="2" customFormat="1" ht="11.25">
      <c r="A362" s="35"/>
      <c r="B362" s="36"/>
      <c r="C362" s="37"/>
      <c r="D362" s="192" t="s">
        <v>160</v>
      </c>
      <c r="E362" s="37"/>
      <c r="F362" s="193" t="s">
        <v>462</v>
      </c>
      <c r="G362" s="37"/>
      <c r="H362" s="37"/>
      <c r="I362" s="189"/>
      <c r="J362" s="37"/>
      <c r="K362" s="37"/>
      <c r="L362" s="40"/>
      <c r="M362" s="190"/>
      <c r="N362" s="191"/>
      <c r="O362" s="65"/>
      <c r="P362" s="65"/>
      <c r="Q362" s="65"/>
      <c r="R362" s="65"/>
      <c r="S362" s="65"/>
      <c r="T362" s="66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160</v>
      </c>
      <c r="AU362" s="18" t="s">
        <v>83</v>
      </c>
    </row>
    <row r="363" spans="1:65" s="14" customFormat="1" ht="11.25">
      <c r="B363" s="206"/>
      <c r="C363" s="207"/>
      <c r="D363" s="187" t="s">
        <v>169</v>
      </c>
      <c r="E363" s="208" t="s">
        <v>19</v>
      </c>
      <c r="F363" s="209" t="s">
        <v>463</v>
      </c>
      <c r="G363" s="207"/>
      <c r="H363" s="208" t="s">
        <v>19</v>
      </c>
      <c r="I363" s="210"/>
      <c r="J363" s="207"/>
      <c r="K363" s="207"/>
      <c r="L363" s="211"/>
      <c r="M363" s="212"/>
      <c r="N363" s="213"/>
      <c r="O363" s="213"/>
      <c r="P363" s="213"/>
      <c r="Q363" s="213"/>
      <c r="R363" s="213"/>
      <c r="S363" s="213"/>
      <c r="T363" s="214"/>
      <c r="AT363" s="215" t="s">
        <v>169</v>
      </c>
      <c r="AU363" s="215" t="s">
        <v>83</v>
      </c>
      <c r="AV363" s="14" t="s">
        <v>81</v>
      </c>
      <c r="AW363" s="14" t="s">
        <v>34</v>
      </c>
      <c r="AX363" s="14" t="s">
        <v>73</v>
      </c>
      <c r="AY363" s="215" t="s">
        <v>149</v>
      </c>
    </row>
    <row r="364" spans="1:65" s="13" customFormat="1" ht="11.25">
      <c r="B364" s="195"/>
      <c r="C364" s="196"/>
      <c r="D364" s="187" t="s">
        <v>169</v>
      </c>
      <c r="E364" s="197" t="s">
        <v>19</v>
      </c>
      <c r="F364" s="198" t="s">
        <v>464</v>
      </c>
      <c r="G364" s="196"/>
      <c r="H364" s="199">
        <v>0.51400000000000001</v>
      </c>
      <c r="I364" s="200"/>
      <c r="J364" s="196"/>
      <c r="K364" s="196"/>
      <c r="L364" s="201"/>
      <c r="M364" s="202"/>
      <c r="N364" s="203"/>
      <c r="O364" s="203"/>
      <c r="P364" s="203"/>
      <c r="Q364" s="203"/>
      <c r="R364" s="203"/>
      <c r="S364" s="203"/>
      <c r="T364" s="204"/>
      <c r="AT364" s="205" t="s">
        <v>169</v>
      </c>
      <c r="AU364" s="205" t="s">
        <v>83</v>
      </c>
      <c r="AV364" s="13" t="s">
        <v>83</v>
      </c>
      <c r="AW364" s="13" t="s">
        <v>34</v>
      </c>
      <c r="AX364" s="13" t="s">
        <v>73</v>
      </c>
      <c r="AY364" s="205" t="s">
        <v>149</v>
      </c>
    </row>
    <row r="365" spans="1:65" s="13" customFormat="1" ht="11.25">
      <c r="B365" s="195"/>
      <c r="C365" s="196"/>
      <c r="D365" s="187" t="s">
        <v>169</v>
      </c>
      <c r="E365" s="197" t="s">
        <v>19</v>
      </c>
      <c r="F365" s="198" t="s">
        <v>465</v>
      </c>
      <c r="G365" s="196"/>
      <c r="H365" s="199">
        <v>0.92300000000000004</v>
      </c>
      <c r="I365" s="200"/>
      <c r="J365" s="196"/>
      <c r="K365" s="196"/>
      <c r="L365" s="201"/>
      <c r="M365" s="202"/>
      <c r="N365" s="203"/>
      <c r="O365" s="203"/>
      <c r="P365" s="203"/>
      <c r="Q365" s="203"/>
      <c r="R365" s="203"/>
      <c r="S365" s="203"/>
      <c r="T365" s="204"/>
      <c r="AT365" s="205" t="s">
        <v>169</v>
      </c>
      <c r="AU365" s="205" t="s">
        <v>83</v>
      </c>
      <c r="AV365" s="13" t="s">
        <v>83</v>
      </c>
      <c r="AW365" s="13" t="s">
        <v>34</v>
      </c>
      <c r="AX365" s="13" t="s">
        <v>73</v>
      </c>
      <c r="AY365" s="205" t="s">
        <v>149</v>
      </c>
    </row>
    <row r="366" spans="1:65" s="13" customFormat="1" ht="11.25">
      <c r="B366" s="195"/>
      <c r="C366" s="196"/>
      <c r="D366" s="187" t="s">
        <v>169</v>
      </c>
      <c r="E366" s="197" t="s">
        <v>19</v>
      </c>
      <c r="F366" s="198" t="s">
        <v>466</v>
      </c>
      <c r="G366" s="196"/>
      <c r="H366" s="199">
        <v>1.0389999999999999</v>
      </c>
      <c r="I366" s="200"/>
      <c r="J366" s="196"/>
      <c r="K366" s="196"/>
      <c r="L366" s="201"/>
      <c r="M366" s="202"/>
      <c r="N366" s="203"/>
      <c r="O366" s="203"/>
      <c r="P366" s="203"/>
      <c r="Q366" s="203"/>
      <c r="R366" s="203"/>
      <c r="S366" s="203"/>
      <c r="T366" s="204"/>
      <c r="AT366" s="205" t="s">
        <v>169</v>
      </c>
      <c r="AU366" s="205" t="s">
        <v>83</v>
      </c>
      <c r="AV366" s="13" t="s">
        <v>83</v>
      </c>
      <c r="AW366" s="13" t="s">
        <v>34</v>
      </c>
      <c r="AX366" s="13" t="s">
        <v>73</v>
      </c>
      <c r="AY366" s="205" t="s">
        <v>149</v>
      </c>
    </row>
    <row r="367" spans="1:65" s="13" customFormat="1" ht="11.25">
      <c r="B367" s="195"/>
      <c r="C367" s="196"/>
      <c r="D367" s="187" t="s">
        <v>169</v>
      </c>
      <c r="E367" s="197" t="s">
        <v>19</v>
      </c>
      <c r="F367" s="198" t="s">
        <v>467</v>
      </c>
      <c r="G367" s="196"/>
      <c r="H367" s="199">
        <v>0.53600000000000003</v>
      </c>
      <c r="I367" s="200"/>
      <c r="J367" s="196"/>
      <c r="K367" s="196"/>
      <c r="L367" s="201"/>
      <c r="M367" s="202"/>
      <c r="N367" s="203"/>
      <c r="O367" s="203"/>
      <c r="P367" s="203"/>
      <c r="Q367" s="203"/>
      <c r="R367" s="203"/>
      <c r="S367" s="203"/>
      <c r="T367" s="204"/>
      <c r="AT367" s="205" t="s">
        <v>169</v>
      </c>
      <c r="AU367" s="205" t="s">
        <v>83</v>
      </c>
      <c r="AV367" s="13" t="s">
        <v>83</v>
      </c>
      <c r="AW367" s="13" t="s">
        <v>34</v>
      </c>
      <c r="AX367" s="13" t="s">
        <v>73</v>
      </c>
      <c r="AY367" s="205" t="s">
        <v>149</v>
      </c>
    </row>
    <row r="368" spans="1:65" s="13" customFormat="1" ht="11.25">
      <c r="B368" s="195"/>
      <c r="C368" s="196"/>
      <c r="D368" s="187" t="s">
        <v>169</v>
      </c>
      <c r="E368" s="197" t="s">
        <v>19</v>
      </c>
      <c r="F368" s="198" t="s">
        <v>468</v>
      </c>
      <c r="G368" s="196"/>
      <c r="H368" s="199">
        <v>1.4850000000000001</v>
      </c>
      <c r="I368" s="200"/>
      <c r="J368" s="196"/>
      <c r="K368" s="196"/>
      <c r="L368" s="201"/>
      <c r="M368" s="202"/>
      <c r="N368" s="203"/>
      <c r="O368" s="203"/>
      <c r="P368" s="203"/>
      <c r="Q368" s="203"/>
      <c r="R368" s="203"/>
      <c r="S368" s="203"/>
      <c r="T368" s="204"/>
      <c r="AT368" s="205" t="s">
        <v>169</v>
      </c>
      <c r="AU368" s="205" t="s">
        <v>83</v>
      </c>
      <c r="AV368" s="13" t="s">
        <v>83</v>
      </c>
      <c r="AW368" s="13" t="s">
        <v>34</v>
      </c>
      <c r="AX368" s="13" t="s">
        <v>73</v>
      </c>
      <c r="AY368" s="205" t="s">
        <v>149</v>
      </c>
    </row>
    <row r="369" spans="1:65" s="13" customFormat="1" ht="11.25">
      <c r="B369" s="195"/>
      <c r="C369" s="196"/>
      <c r="D369" s="187" t="s">
        <v>169</v>
      </c>
      <c r="E369" s="197" t="s">
        <v>19</v>
      </c>
      <c r="F369" s="198" t="s">
        <v>469</v>
      </c>
      <c r="G369" s="196"/>
      <c r="H369" s="199">
        <v>0.88500000000000001</v>
      </c>
      <c r="I369" s="200"/>
      <c r="J369" s="196"/>
      <c r="K369" s="196"/>
      <c r="L369" s="201"/>
      <c r="M369" s="202"/>
      <c r="N369" s="203"/>
      <c r="O369" s="203"/>
      <c r="P369" s="203"/>
      <c r="Q369" s="203"/>
      <c r="R369" s="203"/>
      <c r="S369" s="203"/>
      <c r="T369" s="204"/>
      <c r="AT369" s="205" t="s">
        <v>169</v>
      </c>
      <c r="AU369" s="205" t="s">
        <v>83</v>
      </c>
      <c r="AV369" s="13" t="s">
        <v>83</v>
      </c>
      <c r="AW369" s="13" t="s">
        <v>34</v>
      </c>
      <c r="AX369" s="13" t="s">
        <v>73</v>
      </c>
      <c r="AY369" s="205" t="s">
        <v>149</v>
      </c>
    </row>
    <row r="370" spans="1:65" s="13" customFormat="1" ht="11.25">
      <c r="B370" s="195"/>
      <c r="C370" s="196"/>
      <c r="D370" s="187" t="s">
        <v>169</v>
      </c>
      <c r="E370" s="197" t="s">
        <v>19</v>
      </c>
      <c r="F370" s="198" t="s">
        <v>470</v>
      </c>
      <c r="G370" s="196"/>
      <c r="H370" s="199">
        <v>0.36799999999999999</v>
      </c>
      <c r="I370" s="200"/>
      <c r="J370" s="196"/>
      <c r="K370" s="196"/>
      <c r="L370" s="201"/>
      <c r="M370" s="202"/>
      <c r="N370" s="203"/>
      <c r="O370" s="203"/>
      <c r="P370" s="203"/>
      <c r="Q370" s="203"/>
      <c r="R370" s="203"/>
      <c r="S370" s="203"/>
      <c r="T370" s="204"/>
      <c r="AT370" s="205" t="s">
        <v>169</v>
      </c>
      <c r="AU370" s="205" t="s">
        <v>83</v>
      </c>
      <c r="AV370" s="13" t="s">
        <v>83</v>
      </c>
      <c r="AW370" s="13" t="s">
        <v>34</v>
      </c>
      <c r="AX370" s="13" t="s">
        <v>73</v>
      </c>
      <c r="AY370" s="205" t="s">
        <v>149</v>
      </c>
    </row>
    <row r="371" spans="1:65" s="2" customFormat="1" ht="16.5" customHeight="1">
      <c r="A371" s="35"/>
      <c r="B371" s="36"/>
      <c r="C371" s="174" t="s">
        <v>471</v>
      </c>
      <c r="D371" s="174" t="s">
        <v>151</v>
      </c>
      <c r="E371" s="175" t="s">
        <v>472</v>
      </c>
      <c r="F371" s="176" t="s">
        <v>473</v>
      </c>
      <c r="G371" s="177" t="s">
        <v>265</v>
      </c>
      <c r="H371" s="178">
        <v>2.3420000000000001</v>
      </c>
      <c r="I371" s="179"/>
      <c r="J371" s="180">
        <f>ROUND(I371*H371,2)</f>
        <v>0</v>
      </c>
      <c r="K371" s="176" t="s">
        <v>155</v>
      </c>
      <c r="L371" s="40"/>
      <c r="M371" s="181" t="s">
        <v>19</v>
      </c>
      <c r="N371" s="182" t="s">
        <v>44</v>
      </c>
      <c r="O371" s="65"/>
      <c r="P371" s="183">
        <f>O371*H371</f>
        <v>0</v>
      </c>
      <c r="Q371" s="183">
        <v>1.0593999999999999</v>
      </c>
      <c r="R371" s="183">
        <f>Q371*H371</f>
        <v>2.4811147999999998</v>
      </c>
      <c r="S371" s="183">
        <v>0</v>
      </c>
      <c r="T371" s="184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85" t="s">
        <v>156</v>
      </c>
      <c r="AT371" s="185" t="s">
        <v>151</v>
      </c>
      <c r="AU371" s="185" t="s">
        <v>83</v>
      </c>
      <c r="AY371" s="18" t="s">
        <v>149</v>
      </c>
      <c r="BE371" s="186">
        <f>IF(N371="základní",J371,0)</f>
        <v>0</v>
      </c>
      <c r="BF371" s="186">
        <f>IF(N371="snížená",J371,0)</f>
        <v>0</v>
      </c>
      <c r="BG371" s="186">
        <f>IF(N371="zákl. přenesená",J371,0)</f>
        <v>0</v>
      </c>
      <c r="BH371" s="186">
        <f>IF(N371="sníž. přenesená",J371,0)</f>
        <v>0</v>
      </c>
      <c r="BI371" s="186">
        <f>IF(N371="nulová",J371,0)</f>
        <v>0</v>
      </c>
      <c r="BJ371" s="18" t="s">
        <v>81</v>
      </c>
      <c r="BK371" s="186">
        <f>ROUND(I371*H371,2)</f>
        <v>0</v>
      </c>
      <c r="BL371" s="18" t="s">
        <v>156</v>
      </c>
      <c r="BM371" s="185" t="s">
        <v>474</v>
      </c>
    </row>
    <row r="372" spans="1:65" s="2" customFormat="1" ht="19.5">
      <c r="A372" s="35"/>
      <c r="B372" s="36"/>
      <c r="C372" s="37"/>
      <c r="D372" s="187" t="s">
        <v>158</v>
      </c>
      <c r="E372" s="37"/>
      <c r="F372" s="188" t="s">
        <v>475</v>
      </c>
      <c r="G372" s="37"/>
      <c r="H372" s="37"/>
      <c r="I372" s="189"/>
      <c r="J372" s="37"/>
      <c r="K372" s="37"/>
      <c r="L372" s="40"/>
      <c r="M372" s="190"/>
      <c r="N372" s="191"/>
      <c r="O372" s="65"/>
      <c r="P372" s="65"/>
      <c r="Q372" s="65"/>
      <c r="R372" s="65"/>
      <c r="S372" s="65"/>
      <c r="T372" s="66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158</v>
      </c>
      <c r="AU372" s="18" t="s">
        <v>83</v>
      </c>
    </row>
    <row r="373" spans="1:65" s="2" customFormat="1" ht="11.25">
      <c r="A373" s="35"/>
      <c r="B373" s="36"/>
      <c r="C373" s="37"/>
      <c r="D373" s="192" t="s">
        <v>160</v>
      </c>
      <c r="E373" s="37"/>
      <c r="F373" s="193" t="s">
        <v>476</v>
      </c>
      <c r="G373" s="37"/>
      <c r="H373" s="37"/>
      <c r="I373" s="189"/>
      <c r="J373" s="37"/>
      <c r="K373" s="37"/>
      <c r="L373" s="40"/>
      <c r="M373" s="190"/>
      <c r="N373" s="191"/>
      <c r="O373" s="65"/>
      <c r="P373" s="65"/>
      <c r="Q373" s="65"/>
      <c r="R373" s="65"/>
      <c r="S373" s="65"/>
      <c r="T373" s="66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160</v>
      </c>
      <c r="AU373" s="18" t="s">
        <v>83</v>
      </c>
    </row>
    <row r="374" spans="1:65" s="13" customFormat="1" ht="11.25">
      <c r="B374" s="195"/>
      <c r="C374" s="196"/>
      <c r="D374" s="187" t="s">
        <v>169</v>
      </c>
      <c r="E374" s="197" t="s">
        <v>19</v>
      </c>
      <c r="F374" s="198" t="s">
        <v>477</v>
      </c>
      <c r="G374" s="196"/>
      <c r="H374" s="199">
        <v>2.0670000000000002</v>
      </c>
      <c r="I374" s="200"/>
      <c r="J374" s="196"/>
      <c r="K374" s="196"/>
      <c r="L374" s="201"/>
      <c r="M374" s="202"/>
      <c r="N374" s="203"/>
      <c r="O374" s="203"/>
      <c r="P374" s="203"/>
      <c r="Q374" s="203"/>
      <c r="R374" s="203"/>
      <c r="S374" s="203"/>
      <c r="T374" s="204"/>
      <c r="AT374" s="205" t="s">
        <v>169</v>
      </c>
      <c r="AU374" s="205" t="s">
        <v>83</v>
      </c>
      <c r="AV374" s="13" t="s">
        <v>83</v>
      </c>
      <c r="AW374" s="13" t="s">
        <v>34</v>
      </c>
      <c r="AX374" s="13" t="s">
        <v>73</v>
      </c>
      <c r="AY374" s="205" t="s">
        <v>149</v>
      </c>
    </row>
    <row r="375" spans="1:65" s="13" customFormat="1" ht="11.25">
      <c r="B375" s="195"/>
      <c r="C375" s="196"/>
      <c r="D375" s="187" t="s">
        <v>169</v>
      </c>
      <c r="E375" s="197" t="s">
        <v>19</v>
      </c>
      <c r="F375" s="198" t="s">
        <v>478</v>
      </c>
      <c r="G375" s="196"/>
      <c r="H375" s="199">
        <v>0.27500000000000002</v>
      </c>
      <c r="I375" s="200"/>
      <c r="J375" s="196"/>
      <c r="K375" s="196"/>
      <c r="L375" s="201"/>
      <c r="M375" s="202"/>
      <c r="N375" s="203"/>
      <c r="O375" s="203"/>
      <c r="P375" s="203"/>
      <c r="Q375" s="203"/>
      <c r="R375" s="203"/>
      <c r="S375" s="203"/>
      <c r="T375" s="204"/>
      <c r="AT375" s="205" t="s">
        <v>169</v>
      </c>
      <c r="AU375" s="205" t="s">
        <v>83</v>
      </c>
      <c r="AV375" s="13" t="s">
        <v>83</v>
      </c>
      <c r="AW375" s="13" t="s">
        <v>34</v>
      </c>
      <c r="AX375" s="13" t="s">
        <v>73</v>
      </c>
      <c r="AY375" s="205" t="s">
        <v>149</v>
      </c>
    </row>
    <row r="376" spans="1:65" s="12" customFormat="1" ht="22.9" customHeight="1">
      <c r="B376" s="158"/>
      <c r="C376" s="159"/>
      <c r="D376" s="160" t="s">
        <v>72</v>
      </c>
      <c r="E376" s="172" t="s">
        <v>171</v>
      </c>
      <c r="F376" s="172" t="s">
        <v>479</v>
      </c>
      <c r="G376" s="159"/>
      <c r="H376" s="159"/>
      <c r="I376" s="162"/>
      <c r="J376" s="173">
        <f>BK376</f>
        <v>0</v>
      </c>
      <c r="K376" s="159"/>
      <c r="L376" s="164"/>
      <c r="M376" s="165"/>
      <c r="N376" s="166"/>
      <c r="O376" s="166"/>
      <c r="P376" s="167">
        <f>SUM(P377:P442)</f>
        <v>0</v>
      </c>
      <c r="Q376" s="166"/>
      <c r="R376" s="167">
        <f>SUM(R377:R442)</f>
        <v>99.012321559999975</v>
      </c>
      <c r="S376" s="166"/>
      <c r="T376" s="168">
        <f>SUM(T377:T442)</f>
        <v>0</v>
      </c>
      <c r="AR376" s="169" t="s">
        <v>81</v>
      </c>
      <c r="AT376" s="170" t="s">
        <v>72</v>
      </c>
      <c r="AU376" s="170" t="s">
        <v>81</v>
      </c>
      <c r="AY376" s="169" t="s">
        <v>149</v>
      </c>
      <c r="BK376" s="171">
        <f>SUM(BK377:BK442)</f>
        <v>0</v>
      </c>
    </row>
    <row r="377" spans="1:65" s="2" customFormat="1" ht="21.75" customHeight="1">
      <c r="A377" s="35"/>
      <c r="B377" s="36"/>
      <c r="C377" s="174" t="s">
        <v>480</v>
      </c>
      <c r="D377" s="174" t="s">
        <v>151</v>
      </c>
      <c r="E377" s="175" t="s">
        <v>481</v>
      </c>
      <c r="F377" s="176" t="s">
        <v>482</v>
      </c>
      <c r="G377" s="177" t="s">
        <v>483</v>
      </c>
      <c r="H377" s="178">
        <v>2</v>
      </c>
      <c r="I377" s="179"/>
      <c r="J377" s="180">
        <f>ROUND(I377*H377,2)</f>
        <v>0</v>
      </c>
      <c r="K377" s="176" t="s">
        <v>155</v>
      </c>
      <c r="L377" s="40"/>
      <c r="M377" s="181" t="s">
        <v>19</v>
      </c>
      <c r="N377" s="182" t="s">
        <v>44</v>
      </c>
      <c r="O377" s="65"/>
      <c r="P377" s="183">
        <f>O377*H377</f>
        <v>0</v>
      </c>
      <c r="Q377" s="183">
        <v>4.8430000000000001E-2</v>
      </c>
      <c r="R377" s="183">
        <f>Q377*H377</f>
        <v>9.6860000000000002E-2</v>
      </c>
      <c r="S377" s="183">
        <v>0</v>
      </c>
      <c r="T377" s="184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85" t="s">
        <v>156</v>
      </c>
      <c r="AT377" s="185" t="s">
        <v>151</v>
      </c>
      <c r="AU377" s="185" t="s">
        <v>83</v>
      </c>
      <c r="AY377" s="18" t="s">
        <v>149</v>
      </c>
      <c r="BE377" s="186">
        <f>IF(N377="základní",J377,0)</f>
        <v>0</v>
      </c>
      <c r="BF377" s="186">
        <f>IF(N377="snížená",J377,0)</f>
        <v>0</v>
      </c>
      <c r="BG377" s="186">
        <f>IF(N377="zákl. přenesená",J377,0)</f>
        <v>0</v>
      </c>
      <c r="BH377" s="186">
        <f>IF(N377="sníž. přenesená",J377,0)</f>
        <v>0</v>
      </c>
      <c r="BI377" s="186">
        <f>IF(N377="nulová",J377,0)</f>
        <v>0</v>
      </c>
      <c r="BJ377" s="18" t="s">
        <v>81</v>
      </c>
      <c r="BK377" s="186">
        <f>ROUND(I377*H377,2)</f>
        <v>0</v>
      </c>
      <c r="BL377" s="18" t="s">
        <v>156</v>
      </c>
      <c r="BM377" s="185" t="s">
        <v>484</v>
      </c>
    </row>
    <row r="378" spans="1:65" s="2" customFormat="1" ht="11.25">
      <c r="A378" s="35"/>
      <c r="B378" s="36"/>
      <c r="C378" s="37"/>
      <c r="D378" s="187" t="s">
        <v>158</v>
      </c>
      <c r="E378" s="37"/>
      <c r="F378" s="188" t="s">
        <v>485</v>
      </c>
      <c r="G378" s="37"/>
      <c r="H378" s="37"/>
      <c r="I378" s="189"/>
      <c r="J378" s="37"/>
      <c r="K378" s="37"/>
      <c r="L378" s="40"/>
      <c r="M378" s="190"/>
      <c r="N378" s="191"/>
      <c r="O378" s="65"/>
      <c r="P378" s="65"/>
      <c r="Q378" s="65"/>
      <c r="R378" s="65"/>
      <c r="S378" s="65"/>
      <c r="T378" s="66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158</v>
      </c>
      <c r="AU378" s="18" t="s">
        <v>83</v>
      </c>
    </row>
    <row r="379" spans="1:65" s="2" customFormat="1" ht="11.25">
      <c r="A379" s="35"/>
      <c r="B379" s="36"/>
      <c r="C379" s="37"/>
      <c r="D379" s="192" t="s">
        <v>160</v>
      </c>
      <c r="E379" s="37"/>
      <c r="F379" s="193" t="s">
        <v>486</v>
      </c>
      <c r="G379" s="37"/>
      <c r="H379" s="37"/>
      <c r="I379" s="189"/>
      <c r="J379" s="37"/>
      <c r="K379" s="37"/>
      <c r="L379" s="40"/>
      <c r="M379" s="190"/>
      <c r="N379" s="191"/>
      <c r="O379" s="65"/>
      <c r="P379" s="65"/>
      <c r="Q379" s="65"/>
      <c r="R379" s="65"/>
      <c r="S379" s="65"/>
      <c r="T379" s="66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160</v>
      </c>
      <c r="AU379" s="18" t="s">
        <v>83</v>
      </c>
    </row>
    <row r="380" spans="1:65" s="13" customFormat="1" ht="11.25">
      <c r="B380" s="195"/>
      <c r="C380" s="196"/>
      <c r="D380" s="187" t="s">
        <v>169</v>
      </c>
      <c r="E380" s="197" t="s">
        <v>19</v>
      </c>
      <c r="F380" s="198" t="s">
        <v>487</v>
      </c>
      <c r="G380" s="196"/>
      <c r="H380" s="199">
        <v>2</v>
      </c>
      <c r="I380" s="200"/>
      <c r="J380" s="196"/>
      <c r="K380" s="196"/>
      <c r="L380" s="201"/>
      <c r="M380" s="202"/>
      <c r="N380" s="203"/>
      <c r="O380" s="203"/>
      <c r="P380" s="203"/>
      <c r="Q380" s="203"/>
      <c r="R380" s="203"/>
      <c r="S380" s="203"/>
      <c r="T380" s="204"/>
      <c r="AT380" s="205" t="s">
        <v>169</v>
      </c>
      <c r="AU380" s="205" t="s">
        <v>83</v>
      </c>
      <c r="AV380" s="13" t="s">
        <v>83</v>
      </c>
      <c r="AW380" s="13" t="s">
        <v>34</v>
      </c>
      <c r="AX380" s="13" t="s">
        <v>73</v>
      </c>
      <c r="AY380" s="205" t="s">
        <v>149</v>
      </c>
    </row>
    <row r="381" spans="1:65" s="2" customFormat="1" ht="21.75" customHeight="1">
      <c r="A381" s="35"/>
      <c r="B381" s="36"/>
      <c r="C381" s="174" t="s">
        <v>488</v>
      </c>
      <c r="D381" s="174" t="s">
        <v>151</v>
      </c>
      <c r="E381" s="175" t="s">
        <v>489</v>
      </c>
      <c r="F381" s="176" t="s">
        <v>490</v>
      </c>
      <c r="G381" s="177" t="s">
        <v>154</v>
      </c>
      <c r="H381" s="178">
        <v>18.431999999999999</v>
      </c>
      <c r="I381" s="179"/>
      <c r="J381" s="180">
        <f>ROUND(I381*H381,2)</f>
        <v>0</v>
      </c>
      <c r="K381" s="176" t="s">
        <v>155</v>
      </c>
      <c r="L381" s="40"/>
      <c r="M381" s="181" t="s">
        <v>19</v>
      </c>
      <c r="N381" s="182" t="s">
        <v>44</v>
      </c>
      <c r="O381" s="65"/>
      <c r="P381" s="183">
        <f>O381*H381</f>
        <v>0</v>
      </c>
      <c r="Q381" s="183">
        <v>0.49689</v>
      </c>
      <c r="R381" s="183">
        <f>Q381*H381</f>
        <v>9.1586764799999987</v>
      </c>
      <c r="S381" s="183">
        <v>0</v>
      </c>
      <c r="T381" s="184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85" t="s">
        <v>156</v>
      </c>
      <c r="AT381" s="185" t="s">
        <v>151</v>
      </c>
      <c r="AU381" s="185" t="s">
        <v>83</v>
      </c>
      <c r="AY381" s="18" t="s">
        <v>149</v>
      </c>
      <c r="BE381" s="186">
        <f>IF(N381="základní",J381,0)</f>
        <v>0</v>
      </c>
      <c r="BF381" s="186">
        <f>IF(N381="snížená",J381,0)</f>
        <v>0</v>
      </c>
      <c r="BG381" s="186">
        <f>IF(N381="zákl. přenesená",J381,0)</f>
        <v>0</v>
      </c>
      <c r="BH381" s="186">
        <f>IF(N381="sníž. přenesená",J381,0)</f>
        <v>0</v>
      </c>
      <c r="BI381" s="186">
        <f>IF(N381="nulová",J381,0)</f>
        <v>0</v>
      </c>
      <c r="BJ381" s="18" t="s">
        <v>81</v>
      </c>
      <c r="BK381" s="186">
        <f>ROUND(I381*H381,2)</f>
        <v>0</v>
      </c>
      <c r="BL381" s="18" t="s">
        <v>156</v>
      </c>
      <c r="BM381" s="185" t="s">
        <v>491</v>
      </c>
    </row>
    <row r="382" spans="1:65" s="2" customFormat="1" ht="19.5">
      <c r="A382" s="35"/>
      <c r="B382" s="36"/>
      <c r="C382" s="37"/>
      <c r="D382" s="187" t="s">
        <v>158</v>
      </c>
      <c r="E382" s="37"/>
      <c r="F382" s="188" t="s">
        <v>492</v>
      </c>
      <c r="G382" s="37"/>
      <c r="H382" s="37"/>
      <c r="I382" s="189"/>
      <c r="J382" s="37"/>
      <c r="K382" s="37"/>
      <c r="L382" s="40"/>
      <c r="M382" s="190"/>
      <c r="N382" s="191"/>
      <c r="O382" s="65"/>
      <c r="P382" s="65"/>
      <c r="Q382" s="65"/>
      <c r="R382" s="65"/>
      <c r="S382" s="65"/>
      <c r="T382" s="66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158</v>
      </c>
      <c r="AU382" s="18" t="s">
        <v>83</v>
      </c>
    </row>
    <row r="383" spans="1:65" s="2" customFormat="1" ht="11.25">
      <c r="A383" s="35"/>
      <c r="B383" s="36"/>
      <c r="C383" s="37"/>
      <c r="D383" s="192" t="s">
        <v>160</v>
      </c>
      <c r="E383" s="37"/>
      <c r="F383" s="193" t="s">
        <v>493</v>
      </c>
      <c r="G383" s="37"/>
      <c r="H383" s="37"/>
      <c r="I383" s="189"/>
      <c r="J383" s="37"/>
      <c r="K383" s="37"/>
      <c r="L383" s="40"/>
      <c r="M383" s="190"/>
      <c r="N383" s="191"/>
      <c r="O383" s="65"/>
      <c r="P383" s="65"/>
      <c r="Q383" s="65"/>
      <c r="R383" s="65"/>
      <c r="S383" s="65"/>
      <c r="T383" s="66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8" t="s">
        <v>160</v>
      </c>
      <c r="AU383" s="18" t="s">
        <v>83</v>
      </c>
    </row>
    <row r="384" spans="1:65" s="14" customFormat="1" ht="11.25">
      <c r="B384" s="206"/>
      <c r="C384" s="207"/>
      <c r="D384" s="187" t="s">
        <v>169</v>
      </c>
      <c r="E384" s="208" t="s">
        <v>19</v>
      </c>
      <c r="F384" s="209" t="s">
        <v>494</v>
      </c>
      <c r="G384" s="207"/>
      <c r="H384" s="208" t="s">
        <v>19</v>
      </c>
      <c r="I384" s="210"/>
      <c r="J384" s="207"/>
      <c r="K384" s="207"/>
      <c r="L384" s="211"/>
      <c r="M384" s="212"/>
      <c r="N384" s="213"/>
      <c r="O384" s="213"/>
      <c r="P384" s="213"/>
      <c r="Q384" s="213"/>
      <c r="R384" s="213"/>
      <c r="S384" s="213"/>
      <c r="T384" s="214"/>
      <c r="AT384" s="215" t="s">
        <v>169</v>
      </c>
      <c r="AU384" s="215" t="s">
        <v>83</v>
      </c>
      <c r="AV384" s="14" t="s">
        <v>81</v>
      </c>
      <c r="AW384" s="14" t="s">
        <v>34</v>
      </c>
      <c r="AX384" s="14" t="s">
        <v>73</v>
      </c>
      <c r="AY384" s="215" t="s">
        <v>149</v>
      </c>
    </row>
    <row r="385" spans="1:65" s="13" customFormat="1" ht="11.25">
      <c r="B385" s="195"/>
      <c r="C385" s="196"/>
      <c r="D385" s="187" t="s">
        <v>169</v>
      </c>
      <c r="E385" s="197" t="s">
        <v>19</v>
      </c>
      <c r="F385" s="198" t="s">
        <v>495</v>
      </c>
      <c r="G385" s="196"/>
      <c r="H385" s="199">
        <v>18.431999999999999</v>
      </c>
      <c r="I385" s="200"/>
      <c r="J385" s="196"/>
      <c r="K385" s="196"/>
      <c r="L385" s="201"/>
      <c r="M385" s="202"/>
      <c r="N385" s="203"/>
      <c r="O385" s="203"/>
      <c r="P385" s="203"/>
      <c r="Q385" s="203"/>
      <c r="R385" s="203"/>
      <c r="S385" s="203"/>
      <c r="T385" s="204"/>
      <c r="AT385" s="205" t="s">
        <v>169</v>
      </c>
      <c r="AU385" s="205" t="s">
        <v>83</v>
      </c>
      <c r="AV385" s="13" t="s">
        <v>83</v>
      </c>
      <c r="AW385" s="13" t="s">
        <v>34</v>
      </c>
      <c r="AX385" s="13" t="s">
        <v>73</v>
      </c>
      <c r="AY385" s="205" t="s">
        <v>149</v>
      </c>
    </row>
    <row r="386" spans="1:65" s="2" customFormat="1" ht="21.75" customHeight="1">
      <c r="A386" s="35"/>
      <c r="B386" s="36"/>
      <c r="C386" s="174" t="s">
        <v>496</v>
      </c>
      <c r="D386" s="174" t="s">
        <v>151</v>
      </c>
      <c r="E386" s="175" t="s">
        <v>497</v>
      </c>
      <c r="F386" s="176" t="s">
        <v>498</v>
      </c>
      <c r="G386" s="177" t="s">
        <v>154</v>
      </c>
      <c r="H386" s="178">
        <v>115.745</v>
      </c>
      <c r="I386" s="179"/>
      <c r="J386" s="180">
        <f>ROUND(I386*H386,2)</f>
        <v>0</v>
      </c>
      <c r="K386" s="176" t="s">
        <v>155</v>
      </c>
      <c r="L386" s="40"/>
      <c r="M386" s="181" t="s">
        <v>19</v>
      </c>
      <c r="N386" s="182" t="s">
        <v>44</v>
      </c>
      <c r="O386" s="65"/>
      <c r="P386" s="183">
        <f>O386*H386</f>
        <v>0</v>
      </c>
      <c r="Q386" s="183">
        <v>0.73404000000000003</v>
      </c>
      <c r="R386" s="183">
        <f>Q386*H386</f>
        <v>84.9614598</v>
      </c>
      <c r="S386" s="183">
        <v>0</v>
      </c>
      <c r="T386" s="184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185" t="s">
        <v>156</v>
      </c>
      <c r="AT386" s="185" t="s">
        <v>151</v>
      </c>
      <c r="AU386" s="185" t="s">
        <v>83</v>
      </c>
      <c r="AY386" s="18" t="s">
        <v>149</v>
      </c>
      <c r="BE386" s="186">
        <f>IF(N386="základní",J386,0)</f>
        <v>0</v>
      </c>
      <c r="BF386" s="186">
        <f>IF(N386="snížená",J386,0)</f>
        <v>0</v>
      </c>
      <c r="BG386" s="186">
        <f>IF(N386="zákl. přenesená",J386,0)</f>
        <v>0</v>
      </c>
      <c r="BH386" s="186">
        <f>IF(N386="sníž. přenesená",J386,0)</f>
        <v>0</v>
      </c>
      <c r="BI386" s="186">
        <f>IF(N386="nulová",J386,0)</f>
        <v>0</v>
      </c>
      <c r="BJ386" s="18" t="s">
        <v>81</v>
      </c>
      <c r="BK386" s="186">
        <f>ROUND(I386*H386,2)</f>
        <v>0</v>
      </c>
      <c r="BL386" s="18" t="s">
        <v>156</v>
      </c>
      <c r="BM386" s="185" t="s">
        <v>499</v>
      </c>
    </row>
    <row r="387" spans="1:65" s="2" customFormat="1" ht="19.5">
      <c r="A387" s="35"/>
      <c r="B387" s="36"/>
      <c r="C387" s="37"/>
      <c r="D387" s="187" t="s">
        <v>158</v>
      </c>
      <c r="E387" s="37"/>
      <c r="F387" s="188" t="s">
        <v>500</v>
      </c>
      <c r="G387" s="37"/>
      <c r="H387" s="37"/>
      <c r="I387" s="189"/>
      <c r="J387" s="37"/>
      <c r="K387" s="37"/>
      <c r="L387" s="40"/>
      <c r="M387" s="190"/>
      <c r="N387" s="191"/>
      <c r="O387" s="65"/>
      <c r="P387" s="65"/>
      <c r="Q387" s="65"/>
      <c r="R387" s="65"/>
      <c r="S387" s="65"/>
      <c r="T387" s="66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8" t="s">
        <v>158</v>
      </c>
      <c r="AU387" s="18" t="s">
        <v>83</v>
      </c>
    </row>
    <row r="388" spans="1:65" s="2" customFormat="1" ht="11.25">
      <c r="A388" s="35"/>
      <c r="B388" s="36"/>
      <c r="C388" s="37"/>
      <c r="D388" s="192" t="s">
        <v>160</v>
      </c>
      <c r="E388" s="37"/>
      <c r="F388" s="193" t="s">
        <v>501</v>
      </c>
      <c r="G388" s="37"/>
      <c r="H388" s="37"/>
      <c r="I388" s="189"/>
      <c r="J388" s="37"/>
      <c r="K388" s="37"/>
      <c r="L388" s="40"/>
      <c r="M388" s="190"/>
      <c r="N388" s="191"/>
      <c r="O388" s="65"/>
      <c r="P388" s="65"/>
      <c r="Q388" s="65"/>
      <c r="R388" s="65"/>
      <c r="S388" s="65"/>
      <c r="T388" s="66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8" t="s">
        <v>160</v>
      </c>
      <c r="AU388" s="18" t="s">
        <v>83</v>
      </c>
    </row>
    <row r="389" spans="1:65" s="14" customFormat="1" ht="11.25">
      <c r="B389" s="206"/>
      <c r="C389" s="207"/>
      <c r="D389" s="187" t="s">
        <v>169</v>
      </c>
      <c r="E389" s="208" t="s">
        <v>19</v>
      </c>
      <c r="F389" s="209" t="s">
        <v>327</v>
      </c>
      <c r="G389" s="207"/>
      <c r="H389" s="208" t="s">
        <v>19</v>
      </c>
      <c r="I389" s="210"/>
      <c r="J389" s="207"/>
      <c r="K389" s="207"/>
      <c r="L389" s="211"/>
      <c r="M389" s="212"/>
      <c r="N389" s="213"/>
      <c r="O389" s="213"/>
      <c r="P389" s="213"/>
      <c r="Q389" s="213"/>
      <c r="R389" s="213"/>
      <c r="S389" s="213"/>
      <c r="T389" s="214"/>
      <c r="AT389" s="215" t="s">
        <v>169</v>
      </c>
      <c r="AU389" s="215" t="s">
        <v>83</v>
      </c>
      <c r="AV389" s="14" t="s">
        <v>81</v>
      </c>
      <c r="AW389" s="14" t="s">
        <v>34</v>
      </c>
      <c r="AX389" s="14" t="s">
        <v>73</v>
      </c>
      <c r="AY389" s="215" t="s">
        <v>149</v>
      </c>
    </row>
    <row r="390" spans="1:65" s="13" customFormat="1" ht="11.25">
      <c r="B390" s="195"/>
      <c r="C390" s="196"/>
      <c r="D390" s="187" t="s">
        <v>169</v>
      </c>
      <c r="E390" s="197" t="s">
        <v>19</v>
      </c>
      <c r="F390" s="198" t="s">
        <v>502</v>
      </c>
      <c r="G390" s="196"/>
      <c r="H390" s="199">
        <v>17.82</v>
      </c>
      <c r="I390" s="200"/>
      <c r="J390" s="196"/>
      <c r="K390" s="196"/>
      <c r="L390" s="201"/>
      <c r="M390" s="202"/>
      <c r="N390" s="203"/>
      <c r="O390" s="203"/>
      <c r="P390" s="203"/>
      <c r="Q390" s="203"/>
      <c r="R390" s="203"/>
      <c r="S390" s="203"/>
      <c r="T390" s="204"/>
      <c r="AT390" s="205" t="s">
        <v>169</v>
      </c>
      <c r="AU390" s="205" t="s">
        <v>83</v>
      </c>
      <c r="AV390" s="13" t="s">
        <v>83</v>
      </c>
      <c r="AW390" s="13" t="s">
        <v>34</v>
      </c>
      <c r="AX390" s="13" t="s">
        <v>73</v>
      </c>
      <c r="AY390" s="205" t="s">
        <v>149</v>
      </c>
    </row>
    <row r="391" spans="1:65" s="14" customFormat="1" ht="11.25">
      <c r="B391" s="206"/>
      <c r="C391" s="207"/>
      <c r="D391" s="187" t="s">
        <v>169</v>
      </c>
      <c r="E391" s="208" t="s">
        <v>19</v>
      </c>
      <c r="F391" s="209" t="s">
        <v>214</v>
      </c>
      <c r="G391" s="207"/>
      <c r="H391" s="208" t="s">
        <v>19</v>
      </c>
      <c r="I391" s="210"/>
      <c r="J391" s="207"/>
      <c r="K391" s="207"/>
      <c r="L391" s="211"/>
      <c r="M391" s="212"/>
      <c r="N391" s="213"/>
      <c r="O391" s="213"/>
      <c r="P391" s="213"/>
      <c r="Q391" s="213"/>
      <c r="R391" s="213"/>
      <c r="S391" s="213"/>
      <c r="T391" s="214"/>
      <c r="AT391" s="215" t="s">
        <v>169</v>
      </c>
      <c r="AU391" s="215" t="s">
        <v>83</v>
      </c>
      <c r="AV391" s="14" t="s">
        <v>81</v>
      </c>
      <c r="AW391" s="14" t="s">
        <v>34</v>
      </c>
      <c r="AX391" s="14" t="s">
        <v>73</v>
      </c>
      <c r="AY391" s="215" t="s">
        <v>149</v>
      </c>
    </row>
    <row r="392" spans="1:65" s="13" customFormat="1" ht="11.25">
      <c r="B392" s="195"/>
      <c r="C392" s="196"/>
      <c r="D392" s="187" t="s">
        <v>169</v>
      </c>
      <c r="E392" s="197" t="s">
        <v>19</v>
      </c>
      <c r="F392" s="198" t="s">
        <v>503</v>
      </c>
      <c r="G392" s="196"/>
      <c r="H392" s="199">
        <v>114.72499999999999</v>
      </c>
      <c r="I392" s="200"/>
      <c r="J392" s="196"/>
      <c r="K392" s="196"/>
      <c r="L392" s="201"/>
      <c r="M392" s="202"/>
      <c r="N392" s="203"/>
      <c r="O392" s="203"/>
      <c r="P392" s="203"/>
      <c r="Q392" s="203"/>
      <c r="R392" s="203"/>
      <c r="S392" s="203"/>
      <c r="T392" s="204"/>
      <c r="AT392" s="205" t="s">
        <v>169</v>
      </c>
      <c r="AU392" s="205" t="s">
        <v>83</v>
      </c>
      <c r="AV392" s="13" t="s">
        <v>83</v>
      </c>
      <c r="AW392" s="13" t="s">
        <v>34</v>
      </c>
      <c r="AX392" s="13" t="s">
        <v>73</v>
      </c>
      <c r="AY392" s="205" t="s">
        <v>149</v>
      </c>
    </row>
    <row r="393" spans="1:65" s="13" customFormat="1" ht="11.25">
      <c r="B393" s="195"/>
      <c r="C393" s="196"/>
      <c r="D393" s="187" t="s">
        <v>169</v>
      </c>
      <c r="E393" s="197" t="s">
        <v>19</v>
      </c>
      <c r="F393" s="198" t="s">
        <v>504</v>
      </c>
      <c r="G393" s="196"/>
      <c r="H393" s="199">
        <v>-16.8</v>
      </c>
      <c r="I393" s="200"/>
      <c r="J393" s="196"/>
      <c r="K393" s="196"/>
      <c r="L393" s="201"/>
      <c r="M393" s="202"/>
      <c r="N393" s="203"/>
      <c r="O393" s="203"/>
      <c r="P393" s="203"/>
      <c r="Q393" s="203"/>
      <c r="R393" s="203"/>
      <c r="S393" s="203"/>
      <c r="T393" s="204"/>
      <c r="AT393" s="205" t="s">
        <v>169</v>
      </c>
      <c r="AU393" s="205" t="s">
        <v>83</v>
      </c>
      <c r="AV393" s="13" t="s">
        <v>83</v>
      </c>
      <c r="AW393" s="13" t="s">
        <v>34</v>
      </c>
      <c r="AX393" s="13" t="s">
        <v>73</v>
      </c>
      <c r="AY393" s="205" t="s">
        <v>149</v>
      </c>
    </row>
    <row r="394" spans="1:65" s="2" customFormat="1" ht="16.5" customHeight="1">
      <c r="A394" s="35"/>
      <c r="B394" s="36"/>
      <c r="C394" s="174" t="s">
        <v>505</v>
      </c>
      <c r="D394" s="174" t="s">
        <v>151</v>
      </c>
      <c r="E394" s="175" t="s">
        <v>506</v>
      </c>
      <c r="F394" s="176" t="s">
        <v>507</v>
      </c>
      <c r="G394" s="177" t="s">
        <v>265</v>
      </c>
      <c r="H394" s="178">
        <v>1.341</v>
      </c>
      <c r="I394" s="179"/>
      <c r="J394" s="180">
        <f>ROUND(I394*H394,2)</f>
        <v>0</v>
      </c>
      <c r="K394" s="176" t="s">
        <v>155</v>
      </c>
      <c r="L394" s="40"/>
      <c r="M394" s="181" t="s">
        <v>19</v>
      </c>
      <c r="N394" s="182" t="s">
        <v>44</v>
      </c>
      <c r="O394" s="65"/>
      <c r="P394" s="183">
        <f>O394*H394</f>
        <v>0</v>
      </c>
      <c r="Q394" s="183">
        <v>1.04922</v>
      </c>
      <c r="R394" s="183">
        <f>Q394*H394</f>
        <v>1.40700402</v>
      </c>
      <c r="S394" s="183">
        <v>0</v>
      </c>
      <c r="T394" s="184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185" t="s">
        <v>156</v>
      </c>
      <c r="AT394" s="185" t="s">
        <v>151</v>
      </c>
      <c r="AU394" s="185" t="s">
        <v>83</v>
      </c>
      <c r="AY394" s="18" t="s">
        <v>149</v>
      </c>
      <c r="BE394" s="186">
        <f>IF(N394="základní",J394,0)</f>
        <v>0</v>
      </c>
      <c r="BF394" s="186">
        <f>IF(N394="snížená",J394,0)</f>
        <v>0</v>
      </c>
      <c r="BG394" s="186">
        <f>IF(N394="zákl. přenesená",J394,0)</f>
        <v>0</v>
      </c>
      <c r="BH394" s="186">
        <f>IF(N394="sníž. přenesená",J394,0)</f>
        <v>0</v>
      </c>
      <c r="BI394" s="186">
        <f>IF(N394="nulová",J394,0)</f>
        <v>0</v>
      </c>
      <c r="BJ394" s="18" t="s">
        <v>81</v>
      </c>
      <c r="BK394" s="186">
        <f>ROUND(I394*H394,2)</f>
        <v>0</v>
      </c>
      <c r="BL394" s="18" t="s">
        <v>156</v>
      </c>
      <c r="BM394" s="185" t="s">
        <v>508</v>
      </c>
    </row>
    <row r="395" spans="1:65" s="2" customFormat="1" ht="19.5">
      <c r="A395" s="35"/>
      <c r="B395" s="36"/>
      <c r="C395" s="37"/>
      <c r="D395" s="187" t="s">
        <v>158</v>
      </c>
      <c r="E395" s="37"/>
      <c r="F395" s="188" t="s">
        <v>509</v>
      </c>
      <c r="G395" s="37"/>
      <c r="H395" s="37"/>
      <c r="I395" s="189"/>
      <c r="J395" s="37"/>
      <c r="K395" s="37"/>
      <c r="L395" s="40"/>
      <c r="M395" s="190"/>
      <c r="N395" s="191"/>
      <c r="O395" s="65"/>
      <c r="P395" s="65"/>
      <c r="Q395" s="65"/>
      <c r="R395" s="65"/>
      <c r="S395" s="65"/>
      <c r="T395" s="66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8" t="s">
        <v>158</v>
      </c>
      <c r="AU395" s="18" t="s">
        <v>83</v>
      </c>
    </row>
    <row r="396" spans="1:65" s="2" customFormat="1" ht="11.25">
      <c r="A396" s="35"/>
      <c r="B396" s="36"/>
      <c r="C396" s="37"/>
      <c r="D396" s="192" t="s">
        <v>160</v>
      </c>
      <c r="E396" s="37"/>
      <c r="F396" s="193" t="s">
        <v>510</v>
      </c>
      <c r="G396" s="37"/>
      <c r="H396" s="37"/>
      <c r="I396" s="189"/>
      <c r="J396" s="37"/>
      <c r="K396" s="37"/>
      <c r="L396" s="40"/>
      <c r="M396" s="190"/>
      <c r="N396" s="191"/>
      <c r="O396" s="65"/>
      <c r="P396" s="65"/>
      <c r="Q396" s="65"/>
      <c r="R396" s="65"/>
      <c r="S396" s="65"/>
      <c r="T396" s="66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8" t="s">
        <v>160</v>
      </c>
      <c r="AU396" s="18" t="s">
        <v>83</v>
      </c>
    </row>
    <row r="397" spans="1:65" s="2" customFormat="1" ht="19.5">
      <c r="A397" s="35"/>
      <c r="B397" s="36"/>
      <c r="C397" s="37"/>
      <c r="D397" s="187" t="s">
        <v>162</v>
      </c>
      <c r="E397" s="37"/>
      <c r="F397" s="194" t="s">
        <v>511</v>
      </c>
      <c r="G397" s="37"/>
      <c r="H397" s="37"/>
      <c r="I397" s="189"/>
      <c r="J397" s="37"/>
      <c r="K397" s="37"/>
      <c r="L397" s="40"/>
      <c r="M397" s="190"/>
      <c r="N397" s="191"/>
      <c r="O397" s="65"/>
      <c r="P397" s="65"/>
      <c r="Q397" s="65"/>
      <c r="R397" s="65"/>
      <c r="S397" s="65"/>
      <c r="T397" s="66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162</v>
      </c>
      <c r="AU397" s="18" t="s">
        <v>83</v>
      </c>
    </row>
    <row r="398" spans="1:65" s="14" customFormat="1" ht="11.25">
      <c r="B398" s="206"/>
      <c r="C398" s="207"/>
      <c r="D398" s="187" t="s">
        <v>169</v>
      </c>
      <c r="E398" s="208" t="s">
        <v>19</v>
      </c>
      <c r="F398" s="209" t="s">
        <v>494</v>
      </c>
      <c r="G398" s="207"/>
      <c r="H398" s="208" t="s">
        <v>19</v>
      </c>
      <c r="I398" s="210"/>
      <c r="J398" s="207"/>
      <c r="K398" s="207"/>
      <c r="L398" s="211"/>
      <c r="M398" s="212"/>
      <c r="N398" s="213"/>
      <c r="O398" s="213"/>
      <c r="P398" s="213"/>
      <c r="Q398" s="213"/>
      <c r="R398" s="213"/>
      <c r="S398" s="213"/>
      <c r="T398" s="214"/>
      <c r="AT398" s="215" t="s">
        <v>169</v>
      </c>
      <c r="AU398" s="215" t="s">
        <v>83</v>
      </c>
      <c r="AV398" s="14" t="s">
        <v>81</v>
      </c>
      <c r="AW398" s="14" t="s">
        <v>34</v>
      </c>
      <c r="AX398" s="14" t="s">
        <v>73</v>
      </c>
      <c r="AY398" s="215" t="s">
        <v>149</v>
      </c>
    </row>
    <row r="399" spans="1:65" s="13" customFormat="1" ht="11.25">
      <c r="B399" s="195"/>
      <c r="C399" s="196"/>
      <c r="D399" s="187" t="s">
        <v>169</v>
      </c>
      <c r="E399" s="197" t="s">
        <v>19</v>
      </c>
      <c r="F399" s="198" t="s">
        <v>512</v>
      </c>
      <c r="G399" s="196"/>
      <c r="H399" s="199">
        <v>0.184</v>
      </c>
      <c r="I399" s="200"/>
      <c r="J399" s="196"/>
      <c r="K399" s="196"/>
      <c r="L399" s="201"/>
      <c r="M399" s="202"/>
      <c r="N399" s="203"/>
      <c r="O399" s="203"/>
      <c r="P399" s="203"/>
      <c r="Q399" s="203"/>
      <c r="R399" s="203"/>
      <c r="S399" s="203"/>
      <c r="T399" s="204"/>
      <c r="AT399" s="205" t="s">
        <v>169</v>
      </c>
      <c r="AU399" s="205" t="s">
        <v>83</v>
      </c>
      <c r="AV399" s="13" t="s">
        <v>83</v>
      </c>
      <c r="AW399" s="13" t="s">
        <v>34</v>
      </c>
      <c r="AX399" s="13" t="s">
        <v>73</v>
      </c>
      <c r="AY399" s="205" t="s">
        <v>149</v>
      </c>
    </row>
    <row r="400" spans="1:65" s="14" customFormat="1" ht="11.25">
      <c r="B400" s="206"/>
      <c r="C400" s="207"/>
      <c r="D400" s="187" t="s">
        <v>169</v>
      </c>
      <c r="E400" s="208" t="s">
        <v>19</v>
      </c>
      <c r="F400" s="209" t="s">
        <v>214</v>
      </c>
      <c r="G400" s="207"/>
      <c r="H400" s="208" t="s">
        <v>19</v>
      </c>
      <c r="I400" s="210"/>
      <c r="J400" s="207"/>
      <c r="K400" s="207"/>
      <c r="L400" s="211"/>
      <c r="M400" s="212"/>
      <c r="N400" s="213"/>
      <c r="O400" s="213"/>
      <c r="P400" s="213"/>
      <c r="Q400" s="213"/>
      <c r="R400" s="213"/>
      <c r="S400" s="213"/>
      <c r="T400" s="214"/>
      <c r="AT400" s="215" t="s">
        <v>169</v>
      </c>
      <c r="AU400" s="215" t="s">
        <v>83</v>
      </c>
      <c r="AV400" s="14" t="s">
        <v>81</v>
      </c>
      <c r="AW400" s="14" t="s">
        <v>34</v>
      </c>
      <c r="AX400" s="14" t="s">
        <v>73</v>
      </c>
      <c r="AY400" s="215" t="s">
        <v>149</v>
      </c>
    </row>
    <row r="401" spans="1:65" s="13" customFormat="1" ht="11.25">
      <c r="B401" s="195"/>
      <c r="C401" s="196"/>
      <c r="D401" s="187" t="s">
        <v>169</v>
      </c>
      <c r="E401" s="197" t="s">
        <v>19</v>
      </c>
      <c r="F401" s="198" t="s">
        <v>513</v>
      </c>
      <c r="G401" s="196"/>
      <c r="H401" s="199">
        <v>1.147</v>
      </c>
      <c r="I401" s="200"/>
      <c r="J401" s="196"/>
      <c r="K401" s="196"/>
      <c r="L401" s="201"/>
      <c r="M401" s="202"/>
      <c r="N401" s="203"/>
      <c r="O401" s="203"/>
      <c r="P401" s="203"/>
      <c r="Q401" s="203"/>
      <c r="R401" s="203"/>
      <c r="S401" s="203"/>
      <c r="T401" s="204"/>
      <c r="AT401" s="205" t="s">
        <v>169</v>
      </c>
      <c r="AU401" s="205" t="s">
        <v>83</v>
      </c>
      <c r="AV401" s="13" t="s">
        <v>83</v>
      </c>
      <c r="AW401" s="13" t="s">
        <v>34</v>
      </c>
      <c r="AX401" s="13" t="s">
        <v>73</v>
      </c>
      <c r="AY401" s="205" t="s">
        <v>149</v>
      </c>
    </row>
    <row r="402" spans="1:65" s="13" customFormat="1" ht="11.25">
      <c r="B402" s="195"/>
      <c r="C402" s="196"/>
      <c r="D402" s="187" t="s">
        <v>169</v>
      </c>
      <c r="E402" s="197" t="s">
        <v>19</v>
      </c>
      <c r="F402" s="198" t="s">
        <v>514</v>
      </c>
      <c r="G402" s="196"/>
      <c r="H402" s="199">
        <v>-0.16800000000000001</v>
      </c>
      <c r="I402" s="200"/>
      <c r="J402" s="196"/>
      <c r="K402" s="196"/>
      <c r="L402" s="201"/>
      <c r="M402" s="202"/>
      <c r="N402" s="203"/>
      <c r="O402" s="203"/>
      <c r="P402" s="203"/>
      <c r="Q402" s="203"/>
      <c r="R402" s="203"/>
      <c r="S402" s="203"/>
      <c r="T402" s="204"/>
      <c r="AT402" s="205" t="s">
        <v>169</v>
      </c>
      <c r="AU402" s="205" t="s">
        <v>83</v>
      </c>
      <c r="AV402" s="13" t="s">
        <v>83</v>
      </c>
      <c r="AW402" s="13" t="s">
        <v>34</v>
      </c>
      <c r="AX402" s="13" t="s">
        <v>73</v>
      </c>
      <c r="AY402" s="205" t="s">
        <v>149</v>
      </c>
    </row>
    <row r="403" spans="1:65" s="14" customFormat="1" ht="11.25">
      <c r="B403" s="206"/>
      <c r="C403" s="207"/>
      <c r="D403" s="187" t="s">
        <v>169</v>
      </c>
      <c r="E403" s="208" t="s">
        <v>19</v>
      </c>
      <c r="F403" s="209" t="s">
        <v>327</v>
      </c>
      <c r="G403" s="207"/>
      <c r="H403" s="208" t="s">
        <v>19</v>
      </c>
      <c r="I403" s="210"/>
      <c r="J403" s="207"/>
      <c r="K403" s="207"/>
      <c r="L403" s="211"/>
      <c r="M403" s="212"/>
      <c r="N403" s="213"/>
      <c r="O403" s="213"/>
      <c r="P403" s="213"/>
      <c r="Q403" s="213"/>
      <c r="R403" s="213"/>
      <c r="S403" s="213"/>
      <c r="T403" s="214"/>
      <c r="AT403" s="215" t="s">
        <v>169</v>
      </c>
      <c r="AU403" s="215" t="s">
        <v>83</v>
      </c>
      <c r="AV403" s="14" t="s">
        <v>81</v>
      </c>
      <c r="AW403" s="14" t="s">
        <v>34</v>
      </c>
      <c r="AX403" s="14" t="s">
        <v>73</v>
      </c>
      <c r="AY403" s="215" t="s">
        <v>149</v>
      </c>
    </row>
    <row r="404" spans="1:65" s="13" customFormat="1" ht="11.25">
      <c r="B404" s="195"/>
      <c r="C404" s="196"/>
      <c r="D404" s="187" t="s">
        <v>169</v>
      </c>
      <c r="E404" s="197" t="s">
        <v>19</v>
      </c>
      <c r="F404" s="198" t="s">
        <v>515</v>
      </c>
      <c r="G404" s="196"/>
      <c r="H404" s="199">
        <v>0.17799999999999999</v>
      </c>
      <c r="I404" s="200"/>
      <c r="J404" s="196"/>
      <c r="K404" s="196"/>
      <c r="L404" s="201"/>
      <c r="M404" s="202"/>
      <c r="N404" s="203"/>
      <c r="O404" s="203"/>
      <c r="P404" s="203"/>
      <c r="Q404" s="203"/>
      <c r="R404" s="203"/>
      <c r="S404" s="203"/>
      <c r="T404" s="204"/>
      <c r="AT404" s="205" t="s">
        <v>169</v>
      </c>
      <c r="AU404" s="205" t="s">
        <v>83</v>
      </c>
      <c r="AV404" s="13" t="s">
        <v>83</v>
      </c>
      <c r="AW404" s="13" t="s">
        <v>34</v>
      </c>
      <c r="AX404" s="13" t="s">
        <v>73</v>
      </c>
      <c r="AY404" s="205" t="s">
        <v>149</v>
      </c>
    </row>
    <row r="405" spans="1:65" s="2" customFormat="1" ht="16.5" customHeight="1">
      <c r="A405" s="35"/>
      <c r="B405" s="36"/>
      <c r="C405" s="174" t="s">
        <v>516</v>
      </c>
      <c r="D405" s="174" t="s">
        <v>151</v>
      </c>
      <c r="E405" s="175" t="s">
        <v>517</v>
      </c>
      <c r="F405" s="176" t="s">
        <v>518</v>
      </c>
      <c r="G405" s="177" t="s">
        <v>154</v>
      </c>
      <c r="H405" s="178">
        <v>18.358000000000001</v>
      </c>
      <c r="I405" s="179"/>
      <c r="J405" s="180">
        <f>ROUND(I405*H405,2)</f>
        <v>0</v>
      </c>
      <c r="K405" s="176" t="s">
        <v>155</v>
      </c>
      <c r="L405" s="40"/>
      <c r="M405" s="181" t="s">
        <v>19</v>
      </c>
      <c r="N405" s="182" t="s">
        <v>44</v>
      </c>
      <c r="O405" s="65"/>
      <c r="P405" s="183">
        <f>O405*H405</f>
        <v>0</v>
      </c>
      <c r="Q405" s="183">
        <v>2.8570000000000002E-2</v>
      </c>
      <c r="R405" s="183">
        <f>Q405*H405</f>
        <v>0.52448806000000003</v>
      </c>
      <c r="S405" s="183">
        <v>0</v>
      </c>
      <c r="T405" s="184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185" t="s">
        <v>156</v>
      </c>
      <c r="AT405" s="185" t="s">
        <v>151</v>
      </c>
      <c r="AU405" s="185" t="s">
        <v>83</v>
      </c>
      <c r="AY405" s="18" t="s">
        <v>149</v>
      </c>
      <c r="BE405" s="186">
        <f>IF(N405="základní",J405,0)</f>
        <v>0</v>
      </c>
      <c r="BF405" s="186">
        <f>IF(N405="snížená",J405,0)</f>
        <v>0</v>
      </c>
      <c r="BG405" s="186">
        <f>IF(N405="zákl. přenesená",J405,0)</f>
        <v>0</v>
      </c>
      <c r="BH405" s="186">
        <f>IF(N405="sníž. přenesená",J405,0)</f>
        <v>0</v>
      </c>
      <c r="BI405" s="186">
        <f>IF(N405="nulová",J405,0)</f>
        <v>0</v>
      </c>
      <c r="BJ405" s="18" t="s">
        <v>81</v>
      </c>
      <c r="BK405" s="186">
        <f>ROUND(I405*H405,2)</f>
        <v>0</v>
      </c>
      <c r="BL405" s="18" t="s">
        <v>156</v>
      </c>
      <c r="BM405" s="185" t="s">
        <v>519</v>
      </c>
    </row>
    <row r="406" spans="1:65" s="2" customFormat="1" ht="11.25">
      <c r="A406" s="35"/>
      <c r="B406" s="36"/>
      <c r="C406" s="37"/>
      <c r="D406" s="187" t="s">
        <v>158</v>
      </c>
      <c r="E406" s="37"/>
      <c r="F406" s="188" t="s">
        <v>520</v>
      </c>
      <c r="G406" s="37"/>
      <c r="H406" s="37"/>
      <c r="I406" s="189"/>
      <c r="J406" s="37"/>
      <c r="K406" s="37"/>
      <c r="L406" s="40"/>
      <c r="M406" s="190"/>
      <c r="N406" s="191"/>
      <c r="O406" s="65"/>
      <c r="P406" s="65"/>
      <c r="Q406" s="65"/>
      <c r="R406" s="65"/>
      <c r="S406" s="65"/>
      <c r="T406" s="66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158</v>
      </c>
      <c r="AU406" s="18" t="s">
        <v>83</v>
      </c>
    </row>
    <row r="407" spans="1:65" s="2" customFormat="1" ht="11.25">
      <c r="A407" s="35"/>
      <c r="B407" s="36"/>
      <c r="C407" s="37"/>
      <c r="D407" s="192" t="s">
        <v>160</v>
      </c>
      <c r="E407" s="37"/>
      <c r="F407" s="193" t="s">
        <v>521</v>
      </c>
      <c r="G407" s="37"/>
      <c r="H407" s="37"/>
      <c r="I407" s="189"/>
      <c r="J407" s="37"/>
      <c r="K407" s="37"/>
      <c r="L407" s="40"/>
      <c r="M407" s="190"/>
      <c r="N407" s="191"/>
      <c r="O407" s="65"/>
      <c r="P407" s="65"/>
      <c r="Q407" s="65"/>
      <c r="R407" s="65"/>
      <c r="S407" s="65"/>
      <c r="T407" s="66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8" t="s">
        <v>160</v>
      </c>
      <c r="AU407" s="18" t="s">
        <v>83</v>
      </c>
    </row>
    <row r="408" spans="1:65" s="2" customFormat="1" ht="19.5">
      <c r="A408" s="35"/>
      <c r="B408" s="36"/>
      <c r="C408" s="37"/>
      <c r="D408" s="187" t="s">
        <v>162</v>
      </c>
      <c r="E408" s="37"/>
      <c r="F408" s="194" t="s">
        <v>522</v>
      </c>
      <c r="G408" s="37"/>
      <c r="H408" s="37"/>
      <c r="I408" s="189"/>
      <c r="J408" s="37"/>
      <c r="K408" s="37"/>
      <c r="L408" s="40"/>
      <c r="M408" s="190"/>
      <c r="N408" s="191"/>
      <c r="O408" s="65"/>
      <c r="P408" s="65"/>
      <c r="Q408" s="65"/>
      <c r="R408" s="65"/>
      <c r="S408" s="65"/>
      <c r="T408" s="66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162</v>
      </c>
      <c r="AU408" s="18" t="s">
        <v>83</v>
      </c>
    </row>
    <row r="409" spans="1:65" s="14" customFormat="1" ht="11.25">
      <c r="B409" s="206"/>
      <c r="C409" s="207"/>
      <c r="D409" s="187" t="s">
        <v>169</v>
      </c>
      <c r="E409" s="208" t="s">
        <v>19</v>
      </c>
      <c r="F409" s="209" t="s">
        <v>523</v>
      </c>
      <c r="G409" s="207"/>
      <c r="H409" s="208" t="s">
        <v>19</v>
      </c>
      <c r="I409" s="210"/>
      <c r="J409" s="207"/>
      <c r="K409" s="207"/>
      <c r="L409" s="211"/>
      <c r="M409" s="212"/>
      <c r="N409" s="213"/>
      <c r="O409" s="213"/>
      <c r="P409" s="213"/>
      <c r="Q409" s="213"/>
      <c r="R409" s="213"/>
      <c r="S409" s="213"/>
      <c r="T409" s="214"/>
      <c r="AT409" s="215" t="s">
        <v>169</v>
      </c>
      <c r="AU409" s="215" t="s">
        <v>83</v>
      </c>
      <c r="AV409" s="14" t="s">
        <v>81</v>
      </c>
      <c r="AW409" s="14" t="s">
        <v>34</v>
      </c>
      <c r="AX409" s="14" t="s">
        <v>73</v>
      </c>
      <c r="AY409" s="215" t="s">
        <v>149</v>
      </c>
    </row>
    <row r="410" spans="1:65" s="13" customFormat="1" ht="11.25">
      <c r="B410" s="195"/>
      <c r="C410" s="196"/>
      <c r="D410" s="187" t="s">
        <v>169</v>
      </c>
      <c r="E410" s="197" t="s">
        <v>19</v>
      </c>
      <c r="F410" s="198" t="s">
        <v>524</v>
      </c>
      <c r="G410" s="196"/>
      <c r="H410" s="199">
        <v>2.52</v>
      </c>
      <c r="I410" s="200"/>
      <c r="J410" s="196"/>
      <c r="K410" s="196"/>
      <c r="L410" s="201"/>
      <c r="M410" s="202"/>
      <c r="N410" s="203"/>
      <c r="O410" s="203"/>
      <c r="P410" s="203"/>
      <c r="Q410" s="203"/>
      <c r="R410" s="203"/>
      <c r="S410" s="203"/>
      <c r="T410" s="204"/>
      <c r="AT410" s="205" t="s">
        <v>169</v>
      </c>
      <c r="AU410" s="205" t="s">
        <v>83</v>
      </c>
      <c r="AV410" s="13" t="s">
        <v>83</v>
      </c>
      <c r="AW410" s="13" t="s">
        <v>34</v>
      </c>
      <c r="AX410" s="13" t="s">
        <v>73</v>
      </c>
      <c r="AY410" s="205" t="s">
        <v>149</v>
      </c>
    </row>
    <row r="411" spans="1:65" s="14" customFormat="1" ht="11.25">
      <c r="B411" s="206"/>
      <c r="C411" s="207"/>
      <c r="D411" s="187" t="s">
        <v>169</v>
      </c>
      <c r="E411" s="208" t="s">
        <v>19</v>
      </c>
      <c r="F411" s="209" t="s">
        <v>525</v>
      </c>
      <c r="G411" s="207"/>
      <c r="H411" s="208" t="s">
        <v>19</v>
      </c>
      <c r="I411" s="210"/>
      <c r="J411" s="207"/>
      <c r="K411" s="207"/>
      <c r="L411" s="211"/>
      <c r="M411" s="212"/>
      <c r="N411" s="213"/>
      <c r="O411" s="213"/>
      <c r="P411" s="213"/>
      <c r="Q411" s="213"/>
      <c r="R411" s="213"/>
      <c r="S411" s="213"/>
      <c r="T411" s="214"/>
      <c r="AT411" s="215" t="s">
        <v>169</v>
      </c>
      <c r="AU411" s="215" t="s">
        <v>83</v>
      </c>
      <c r="AV411" s="14" t="s">
        <v>81</v>
      </c>
      <c r="AW411" s="14" t="s">
        <v>34</v>
      </c>
      <c r="AX411" s="14" t="s">
        <v>73</v>
      </c>
      <c r="AY411" s="215" t="s">
        <v>149</v>
      </c>
    </row>
    <row r="412" spans="1:65" s="13" customFormat="1" ht="11.25">
      <c r="B412" s="195"/>
      <c r="C412" s="196"/>
      <c r="D412" s="187" t="s">
        <v>169</v>
      </c>
      <c r="E412" s="197" t="s">
        <v>19</v>
      </c>
      <c r="F412" s="198" t="s">
        <v>526</v>
      </c>
      <c r="G412" s="196"/>
      <c r="H412" s="199">
        <v>9.7010000000000005</v>
      </c>
      <c r="I412" s="200"/>
      <c r="J412" s="196"/>
      <c r="K412" s="196"/>
      <c r="L412" s="201"/>
      <c r="M412" s="202"/>
      <c r="N412" s="203"/>
      <c r="O412" s="203"/>
      <c r="P412" s="203"/>
      <c r="Q412" s="203"/>
      <c r="R412" s="203"/>
      <c r="S412" s="203"/>
      <c r="T412" s="204"/>
      <c r="AT412" s="205" t="s">
        <v>169</v>
      </c>
      <c r="AU412" s="205" t="s">
        <v>83</v>
      </c>
      <c r="AV412" s="13" t="s">
        <v>83</v>
      </c>
      <c r="AW412" s="13" t="s">
        <v>34</v>
      </c>
      <c r="AX412" s="13" t="s">
        <v>73</v>
      </c>
      <c r="AY412" s="205" t="s">
        <v>149</v>
      </c>
    </row>
    <row r="413" spans="1:65" s="14" customFormat="1" ht="11.25">
      <c r="B413" s="206"/>
      <c r="C413" s="207"/>
      <c r="D413" s="187" t="s">
        <v>169</v>
      </c>
      <c r="E413" s="208" t="s">
        <v>19</v>
      </c>
      <c r="F413" s="209" t="s">
        <v>527</v>
      </c>
      <c r="G413" s="207"/>
      <c r="H413" s="208" t="s">
        <v>19</v>
      </c>
      <c r="I413" s="210"/>
      <c r="J413" s="207"/>
      <c r="K413" s="207"/>
      <c r="L413" s="211"/>
      <c r="M413" s="212"/>
      <c r="N413" s="213"/>
      <c r="O413" s="213"/>
      <c r="P413" s="213"/>
      <c r="Q413" s="213"/>
      <c r="R413" s="213"/>
      <c r="S413" s="213"/>
      <c r="T413" s="214"/>
      <c r="AT413" s="215" t="s">
        <v>169</v>
      </c>
      <c r="AU413" s="215" t="s">
        <v>83</v>
      </c>
      <c r="AV413" s="14" t="s">
        <v>81</v>
      </c>
      <c r="AW413" s="14" t="s">
        <v>34</v>
      </c>
      <c r="AX413" s="14" t="s">
        <v>73</v>
      </c>
      <c r="AY413" s="215" t="s">
        <v>149</v>
      </c>
    </row>
    <row r="414" spans="1:65" s="13" customFormat="1" ht="11.25">
      <c r="B414" s="195"/>
      <c r="C414" s="196"/>
      <c r="D414" s="187" t="s">
        <v>169</v>
      </c>
      <c r="E414" s="197" t="s">
        <v>19</v>
      </c>
      <c r="F414" s="198" t="s">
        <v>528</v>
      </c>
      <c r="G414" s="196"/>
      <c r="H414" s="199">
        <v>6.1369999999999996</v>
      </c>
      <c r="I414" s="200"/>
      <c r="J414" s="196"/>
      <c r="K414" s="196"/>
      <c r="L414" s="201"/>
      <c r="M414" s="202"/>
      <c r="N414" s="203"/>
      <c r="O414" s="203"/>
      <c r="P414" s="203"/>
      <c r="Q414" s="203"/>
      <c r="R414" s="203"/>
      <c r="S414" s="203"/>
      <c r="T414" s="204"/>
      <c r="AT414" s="205" t="s">
        <v>169</v>
      </c>
      <c r="AU414" s="205" t="s">
        <v>83</v>
      </c>
      <c r="AV414" s="13" t="s">
        <v>83</v>
      </c>
      <c r="AW414" s="13" t="s">
        <v>34</v>
      </c>
      <c r="AX414" s="13" t="s">
        <v>73</v>
      </c>
      <c r="AY414" s="205" t="s">
        <v>149</v>
      </c>
    </row>
    <row r="415" spans="1:65" s="2" customFormat="1" ht="16.5" customHeight="1">
      <c r="A415" s="35"/>
      <c r="B415" s="36"/>
      <c r="C415" s="174" t="s">
        <v>529</v>
      </c>
      <c r="D415" s="174" t="s">
        <v>151</v>
      </c>
      <c r="E415" s="175" t="s">
        <v>530</v>
      </c>
      <c r="F415" s="176" t="s">
        <v>531</v>
      </c>
      <c r="G415" s="177" t="s">
        <v>174</v>
      </c>
      <c r="H415" s="178">
        <v>2.5</v>
      </c>
      <c r="I415" s="179"/>
      <c r="J415" s="180">
        <f>ROUND(I415*H415,2)</f>
        <v>0</v>
      </c>
      <c r="K415" s="176" t="s">
        <v>155</v>
      </c>
      <c r="L415" s="40"/>
      <c r="M415" s="181" t="s">
        <v>19</v>
      </c>
      <c r="N415" s="182" t="s">
        <v>44</v>
      </c>
      <c r="O415" s="65"/>
      <c r="P415" s="183">
        <f>O415*H415</f>
        <v>0</v>
      </c>
      <c r="Q415" s="183">
        <v>3.4680000000000002E-2</v>
      </c>
      <c r="R415" s="183">
        <f>Q415*H415</f>
        <v>8.6699999999999999E-2</v>
      </c>
      <c r="S415" s="183">
        <v>0</v>
      </c>
      <c r="T415" s="184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185" t="s">
        <v>156</v>
      </c>
      <c r="AT415" s="185" t="s">
        <v>151</v>
      </c>
      <c r="AU415" s="185" t="s">
        <v>83</v>
      </c>
      <c r="AY415" s="18" t="s">
        <v>149</v>
      </c>
      <c r="BE415" s="186">
        <f>IF(N415="základní",J415,0)</f>
        <v>0</v>
      </c>
      <c r="BF415" s="186">
        <f>IF(N415="snížená",J415,0)</f>
        <v>0</v>
      </c>
      <c r="BG415" s="186">
        <f>IF(N415="zákl. přenesená",J415,0)</f>
        <v>0</v>
      </c>
      <c r="BH415" s="186">
        <f>IF(N415="sníž. přenesená",J415,0)</f>
        <v>0</v>
      </c>
      <c r="BI415" s="186">
        <f>IF(N415="nulová",J415,0)</f>
        <v>0</v>
      </c>
      <c r="BJ415" s="18" t="s">
        <v>81</v>
      </c>
      <c r="BK415" s="186">
        <f>ROUND(I415*H415,2)</f>
        <v>0</v>
      </c>
      <c r="BL415" s="18" t="s">
        <v>156</v>
      </c>
      <c r="BM415" s="185" t="s">
        <v>532</v>
      </c>
    </row>
    <row r="416" spans="1:65" s="2" customFormat="1" ht="19.5">
      <c r="A416" s="35"/>
      <c r="B416" s="36"/>
      <c r="C416" s="37"/>
      <c r="D416" s="187" t="s">
        <v>158</v>
      </c>
      <c r="E416" s="37"/>
      <c r="F416" s="188" t="s">
        <v>533</v>
      </c>
      <c r="G416" s="37"/>
      <c r="H416" s="37"/>
      <c r="I416" s="189"/>
      <c r="J416" s="37"/>
      <c r="K416" s="37"/>
      <c r="L416" s="40"/>
      <c r="M416" s="190"/>
      <c r="N416" s="191"/>
      <c r="O416" s="65"/>
      <c r="P416" s="65"/>
      <c r="Q416" s="65"/>
      <c r="R416" s="65"/>
      <c r="S416" s="65"/>
      <c r="T416" s="66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158</v>
      </c>
      <c r="AU416" s="18" t="s">
        <v>83</v>
      </c>
    </row>
    <row r="417" spans="1:65" s="2" customFormat="1" ht="11.25">
      <c r="A417" s="35"/>
      <c r="B417" s="36"/>
      <c r="C417" s="37"/>
      <c r="D417" s="192" t="s">
        <v>160</v>
      </c>
      <c r="E417" s="37"/>
      <c r="F417" s="193" t="s">
        <v>534</v>
      </c>
      <c r="G417" s="37"/>
      <c r="H417" s="37"/>
      <c r="I417" s="189"/>
      <c r="J417" s="37"/>
      <c r="K417" s="37"/>
      <c r="L417" s="40"/>
      <c r="M417" s="190"/>
      <c r="N417" s="191"/>
      <c r="O417" s="65"/>
      <c r="P417" s="65"/>
      <c r="Q417" s="65"/>
      <c r="R417" s="65"/>
      <c r="S417" s="65"/>
      <c r="T417" s="66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8" t="s">
        <v>160</v>
      </c>
      <c r="AU417" s="18" t="s">
        <v>83</v>
      </c>
    </row>
    <row r="418" spans="1:65" s="13" customFormat="1" ht="11.25">
      <c r="B418" s="195"/>
      <c r="C418" s="196"/>
      <c r="D418" s="187" t="s">
        <v>169</v>
      </c>
      <c r="E418" s="197" t="s">
        <v>19</v>
      </c>
      <c r="F418" s="198" t="s">
        <v>535</v>
      </c>
      <c r="G418" s="196"/>
      <c r="H418" s="199">
        <v>2.5</v>
      </c>
      <c r="I418" s="200"/>
      <c r="J418" s="196"/>
      <c r="K418" s="196"/>
      <c r="L418" s="201"/>
      <c r="M418" s="202"/>
      <c r="N418" s="203"/>
      <c r="O418" s="203"/>
      <c r="P418" s="203"/>
      <c r="Q418" s="203"/>
      <c r="R418" s="203"/>
      <c r="S418" s="203"/>
      <c r="T418" s="204"/>
      <c r="AT418" s="205" t="s">
        <v>169</v>
      </c>
      <c r="AU418" s="205" t="s">
        <v>83</v>
      </c>
      <c r="AV418" s="13" t="s">
        <v>83</v>
      </c>
      <c r="AW418" s="13" t="s">
        <v>34</v>
      </c>
      <c r="AX418" s="13" t="s">
        <v>73</v>
      </c>
      <c r="AY418" s="205" t="s">
        <v>149</v>
      </c>
    </row>
    <row r="419" spans="1:65" s="2" customFormat="1" ht="16.5" customHeight="1">
      <c r="A419" s="35"/>
      <c r="B419" s="36"/>
      <c r="C419" s="174" t="s">
        <v>536</v>
      </c>
      <c r="D419" s="174" t="s">
        <v>151</v>
      </c>
      <c r="E419" s="175" t="s">
        <v>537</v>
      </c>
      <c r="F419" s="176" t="s">
        <v>538</v>
      </c>
      <c r="G419" s="177" t="s">
        <v>174</v>
      </c>
      <c r="H419" s="178">
        <v>6.48</v>
      </c>
      <c r="I419" s="179"/>
      <c r="J419" s="180">
        <f>ROUND(I419*H419,2)</f>
        <v>0</v>
      </c>
      <c r="K419" s="176" t="s">
        <v>155</v>
      </c>
      <c r="L419" s="40"/>
      <c r="M419" s="181" t="s">
        <v>19</v>
      </c>
      <c r="N419" s="182" t="s">
        <v>44</v>
      </c>
      <c r="O419" s="65"/>
      <c r="P419" s="183">
        <f>O419*H419</f>
        <v>0</v>
      </c>
      <c r="Q419" s="183">
        <v>4.6339999999999999E-2</v>
      </c>
      <c r="R419" s="183">
        <f>Q419*H419</f>
        <v>0.30028320000000003</v>
      </c>
      <c r="S419" s="183">
        <v>0</v>
      </c>
      <c r="T419" s="184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185" t="s">
        <v>156</v>
      </c>
      <c r="AT419" s="185" t="s">
        <v>151</v>
      </c>
      <c r="AU419" s="185" t="s">
        <v>83</v>
      </c>
      <c r="AY419" s="18" t="s">
        <v>149</v>
      </c>
      <c r="BE419" s="186">
        <f>IF(N419="základní",J419,0)</f>
        <v>0</v>
      </c>
      <c r="BF419" s="186">
        <f>IF(N419="snížená",J419,0)</f>
        <v>0</v>
      </c>
      <c r="BG419" s="186">
        <f>IF(N419="zákl. přenesená",J419,0)</f>
        <v>0</v>
      </c>
      <c r="BH419" s="186">
        <f>IF(N419="sníž. přenesená",J419,0)</f>
        <v>0</v>
      </c>
      <c r="BI419" s="186">
        <f>IF(N419="nulová",J419,0)</f>
        <v>0</v>
      </c>
      <c r="BJ419" s="18" t="s">
        <v>81</v>
      </c>
      <c r="BK419" s="186">
        <f>ROUND(I419*H419,2)</f>
        <v>0</v>
      </c>
      <c r="BL419" s="18" t="s">
        <v>156</v>
      </c>
      <c r="BM419" s="185" t="s">
        <v>539</v>
      </c>
    </row>
    <row r="420" spans="1:65" s="2" customFormat="1" ht="19.5">
      <c r="A420" s="35"/>
      <c r="B420" s="36"/>
      <c r="C420" s="37"/>
      <c r="D420" s="187" t="s">
        <v>158</v>
      </c>
      <c r="E420" s="37"/>
      <c r="F420" s="188" t="s">
        <v>540</v>
      </c>
      <c r="G420" s="37"/>
      <c r="H420" s="37"/>
      <c r="I420" s="189"/>
      <c r="J420" s="37"/>
      <c r="K420" s="37"/>
      <c r="L420" s="40"/>
      <c r="M420" s="190"/>
      <c r="N420" s="191"/>
      <c r="O420" s="65"/>
      <c r="P420" s="65"/>
      <c r="Q420" s="65"/>
      <c r="R420" s="65"/>
      <c r="S420" s="65"/>
      <c r="T420" s="66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T420" s="18" t="s">
        <v>158</v>
      </c>
      <c r="AU420" s="18" t="s">
        <v>83</v>
      </c>
    </row>
    <row r="421" spans="1:65" s="2" customFormat="1" ht="11.25">
      <c r="A421" s="35"/>
      <c r="B421" s="36"/>
      <c r="C421" s="37"/>
      <c r="D421" s="192" t="s">
        <v>160</v>
      </c>
      <c r="E421" s="37"/>
      <c r="F421" s="193" t="s">
        <v>541</v>
      </c>
      <c r="G421" s="37"/>
      <c r="H421" s="37"/>
      <c r="I421" s="189"/>
      <c r="J421" s="37"/>
      <c r="K421" s="37"/>
      <c r="L421" s="40"/>
      <c r="M421" s="190"/>
      <c r="N421" s="191"/>
      <c r="O421" s="65"/>
      <c r="P421" s="65"/>
      <c r="Q421" s="65"/>
      <c r="R421" s="65"/>
      <c r="S421" s="65"/>
      <c r="T421" s="66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8" t="s">
        <v>160</v>
      </c>
      <c r="AU421" s="18" t="s">
        <v>83</v>
      </c>
    </row>
    <row r="422" spans="1:65" s="14" customFormat="1" ht="11.25">
      <c r="B422" s="206"/>
      <c r="C422" s="207"/>
      <c r="D422" s="187" t="s">
        <v>169</v>
      </c>
      <c r="E422" s="208" t="s">
        <v>19</v>
      </c>
      <c r="F422" s="209" t="s">
        <v>327</v>
      </c>
      <c r="G422" s="207"/>
      <c r="H422" s="208" t="s">
        <v>19</v>
      </c>
      <c r="I422" s="210"/>
      <c r="J422" s="207"/>
      <c r="K422" s="207"/>
      <c r="L422" s="211"/>
      <c r="M422" s="212"/>
      <c r="N422" s="213"/>
      <c r="O422" s="213"/>
      <c r="P422" s="213"/>
      <c r="Q422" s="213"/>
      <c r="R422" s="213"/>
      <c r="S422" s="213"/>
      <c r="T422" s="214"/>
      <c r="AT422" s="215" t="s">
        <v>169</v>
      </c>
      <c r="AU422" s="215" t="s">
        <v>83</v>
      </c>
      <c r="AV422" s="14" t="s">
        <v>81</v>
      </c>
      <c r="AW422" s="14" t="s">
        <v>34</v>
      </c>
      <c r="AX422" s="14" t="s">
        <v>73</v>
      </c>
      <c r="AY422" s="215" t="s">
        <v>149</v>
      </c>
    </row>
    <row r="423" spans="1:65" s="13" customFormat="1" ht="11.25">
      <c r="B423" s="195"/>
      <c r="C423" s="196"/>
      <c r="D423" s="187" t="s">
        <v>169</v>
      </c>
      <c r="E423" s="197" t="s">
        <v>19</v>
      </c>
      <c r="F423" s="198" t="s">
        <v>542</v>
      </c>
      <c r="G423" s="196"/>
      <c r="H423" s="199">
        <v>6.48</v>
      </c>
      <c r="I423" s="200"/>
      <c r="J423" s="196"/>
      <c r="K423" s="196"/>
      <c r="L423" s="201"/>
      <c r="M423" s="202"/>
      <c r="N423" s="203"/>
      <c r="O423" s="203"/>
      <c r="P423" s="203"/>
      <c r="Q423" s="203"/>
      <c r="R423" s="203"/>
      <c r="S423" s="203"/>
      <c r="T423" s="204"/>
      <c r="AT423" s="205" t="s">
        <v>169</v>
      </c>
      <c r="AU423" s="205" t="s">
        <v>83</v>
      </c>
      <c r="AV423" s="13" t="s">
        <v>83</v>
      </c>
      <c r="AW423" s="13" t="s">
        <v>34</v>
      </c>
      <c r="AX423" s="13" t="s">
        <v>73</v>
      </c>
      <c r="AY423" s="205" t="s">
        <v>149</v>
      </c>
    </row>
    <row r="424" spans="1:65" s="2" customFormat="1" ht="16.5" customHeight="1">
      <c r="A424" s="35"/>
      <c r="B424" s="36"/>
      <c r="C424" s="174" t="s">
        <v>543</v>
      </c>
      <c r="D424" s="174" t="s">
        <v>151</v>
      </c>
      <c r="E424" s="175" t="s">
        <v>544</v>
      </c>
      <c r="F424" s="176" t="s">
        <v>545</v>
      </c>
      <c r="G424" s="177" t="s">
        <v>483</v>
      </c>
      <c r="H424" s="178">
        <v>2</v>
      </c>
      <c r="I424" s="179"/>
      <c r="J424" s="180">
        <f>ROUND(I424*H424,2)</f>
        <v>0</v>
      </c>
      <c r="K424" s="176" t="s">
        <v>19</v>
      </c>
      <c r="L424" s="40"/>
      <c r="M424" s="181" t="s">
        <v>19</v>
      </c>
      <c r="N424" s="182" t="s">
        <v>44</v>
      </c>
      <c r="O424" s="65"/>
      <c r="P424" s="183">
        <f>O424*H424</f>
        <v>0</v>
      </c>
      <c r="Q424" s="183">
        <v>3.2919999999999998E-2</v>
      </c>
      <c r="R424" s="183">
        <f>Q424*H424</f>
        <v>6.5839999999999996E-2</v>
      </c>
      <c r="S424" s="183">
        <v>0</v>
      </c>
      <c r="T424" s="184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185" t="s">
        <v>156</v>
      </c>
      <c r="AT424" s="185" t="s">
        <v>151</v>
      </c>
      <c r="AU424" s="185" t="s">
        <v>83</v>
      </c>
      <c r="AY424" s="18" t="s">
        <v>149</v>
      </c>
      <c r="BE424" s="186">
        <f>IF(N424="základní",J424,0)</f>
        <v>0</v>
      </c>
      <c r="BF424" s="186">
        <f>IF(N424="snížená",J424,0)</f>
        <v>0</v>
      </c>
      <c r="BG424" s="186">
        <f>IF(N424="zákl. přenesená",J424,0)</f>
        <v>0</v>
      </c>
      <c r="BH424" s="186">
        <f>IF(N424="sníž. přenesená",J424,0)</f>
        <v>0</v>
      </c>
      <c r="BI424" s="186">
        <f>IF(N424="nulová",J424,0)</f>
        <v>0</v>
      </c>
      <c r="BJ424" s="18" t="s">
        <v>81</v>
      </c>
      <c r="BK424" s="186">
        <f>ROUND(I424*H424,2)</f>
        <v>0</v>
      </c>
      <c r="BL424" s="18" t="s">
        <v>156</v>
      </c>
      <c r="BM424" s="185" t="s">
        <v>546</v>
      </c>
    </row>
    <row r="425" spans="1:65" s="2" customFormat="1" ht="19.5">
      <c r="A425" s="35"/>
      <c r="B425" s="36"/>
      <c r="C425" s="37"/>
      <c r="D425" s="187" t="s">
        <v>158</v>
      </c>
      <c r="E425" s="37"/>
      <c r="F425" s="188" t="s">
        <v>547</v>
      </c>
      <c r="G425" s="37"/>
      <c r="H425" s="37"/>
      <c r="I425" s="189"/>
      <c r="J425" s="37"/>
      <c r="K425" s="37"/>
      <c r="L425" s="40"/>
      <c r="M425" s="190"/>
      <c r="N425" s="191"/>
      <c r="O425" s="65"/>
      <c r="P425" s="65"/>
      <c r="Q425" s="65"/>
      <c r="R425" s="65"/>
      <c r="S425" s="65"/>
      <c r="T425" s="66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8" t="s">
        <v>158</v>
      </c>
      <c r="AU425" s="18" t="s">
        <v>83</v>
      </c>
    </row>
    <row r="426" spans="1:65" s="13" customFormat="1" ht="11.25">
      <c r="B426" s="195"/>
      <c r="C426" s="196"/>
      <c r="D426" s="187" t="s">
        <v>169</v>
      </c>
      <c r="E426" s="197" t="s">
        <v>19</v>
      </c>
      <c r="F426" s="198" t="s">
        <v>548</v>
      </c>
      <c r="G426" s="196"/>
      <c r="H426" s="199">
        <v>2</v>
      </c>
      <c r="I426" s="200"/>
      <c r="J426" s="196"/>
      <c r="K426" s="196"/>
      <c r="L426" s="201"/>
      <c r="M426" s="202"/>
      <c r="N426" s="203"/>
      <c r="O426" s="203"/>
      <c r="P426" s="203"/>
      <c r="Q426" s="203"/>
      <c r="R426" s="203"/>
      <c r="S426" s="203"/>
      <c r="T426" s="204"/>
      <c r="AT426" s="205" t="s">
        <v>169</v>
      </c>
      <c r="AU426" s="205" t="s">
        <v>83</v>
      </c>
      <c r="AV426" s="13" t="s">
        <v>83</v>
      </c>
      <c r="AW426" s="13" t="s">
        <v>34</v>
      </c>
      <c r="AX426" s="13" t="s">
        <v>73</v>
      </c>
      <c r="AY426" s="205" t="s">
        <v>149</v>
      </c>
    </row>
    <row r="427" spans="1:65" s="2" customFormat="1" ht="16.5" customHeight="1">
      <c r="A427" s="35"/>
      <c r="B427" s="36"/>
      <c r="C427" s="174" t="s">
        <v>549</v>
      </c>
      <c r="D427" s="174" t="s">
        <v>151</v>
      </c>
      <c r="E427" s="175" t="s">
        <v>550</v>
      </c>
      <c r="F427" s="176" t="s">
        <v>551</v>
      </c>
      <c r="G427" s="177" t="s">
        <v>483</v>
      </c>
      <c r="H427" s="178">
        <v>8</v>
      </c>
      <c r="I427" s="179"/>
      <c r="J427" s="180">
        <f>ROUND(I427*H427,2)</f>
        <v>0</v>
      </c>
      <c r="K427" s="176" t="s">
        <v>19</v>
      </c>
      <c r="L427" s="40"/>
      <c r="M427" s="181" t="s">
        <v>19</v>
      </c>
      <c r="N427" s="182" t="s">
        <v>44</v>
      </c>
      <c r="O427" s="65"/>
      <c r="P427" s="183">
        <f>O427*H427</f>
        <v>0</v>
      </c>
      <c r="Q427" s="183">
        <v>0.26789000000000002</v>
      </c>
      <c r="R427" s="183">
        <f>Q427*H427</f>
        <v>2.1431200000000001</v>
      </c>
      <c r="S427" s="183">
        <v>0</v>
      </c>
      <c r="T427" s="184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185" t="s">
        <v>156</v>
      </c>
      <c r="AT427" s="185" t="s">
        <v>151</v>
      </c>
      <c r="AU427" s="185" t="s">
        <v>83</v>
      </c>
      <c r="AY427" s="18" t="s">
        <v>149</v>
      </c>
      <c r="BE427" s="186">
        <f>IF(N427="základní",J427,0)</f>
        <v>0</v>
      </c>
      <c r="BF427" s="186">
        <f>IF(N427="snížená",J427,0)</f>
        <v>0</v>
      </c>
      <c r="BG427" s="186">
        <f>IF(N427="zákl. přenesená",J427,0)</f>
        <v>0</v>
      </c>
      <c r="BH427" s="186">
        <f>IF(N427="sníž. přenesená",J427,0)</f>
        <v>0</v>
      </c>
      <c r="BI427" s="186">
        <f>IF(N427="nulová",J427,0)</f>
        <v>0</v>
      </c>
      <c r="BJ427" s="18" t="s">
        <v>81</v>
      </c>
      <c r="BK427" s="186">
        <f>ROUND(I427*H427,2)</f>
        <v>0</v>
      </c>
      <c r="BL427" s="18" t="s">
        <v>156</v>
      </c>
      <c r="BM427" s="185" t="s">
        <v>552</v>
      </c>
    </row>
    <row r="428" spans="1:65" s="2" customFormat="1" ht="11.25">
      <c r="A428" s="35"/>
      <c r="B428" s="36"/>
      <c r="C428" s="37"/>
      <c r="D428" s="187" t="s">
        <v>158</v>
      </c>
      <c r="E428" s="37"/>
      <c r="F428" s="188" t="s">
        <v>551</v>
      </c>
      <c r="G428" s="37"/>
      <c r="H428" s="37"/>
      <c r="I428" s="189"/>
      <c r="J428" s="37"/>
      <c r="K428" s="37"/>
      <c r="L428" s="40"/>
      <c r="M428" s="190"/>
      <c r="N428" s="191"/>
      <c r="O428" s="65"/>
      <c r="P428" s="65"/>
      <c r="Q428" s="65"/>
      <c r="R428" s="65"/>
      <c r="S428" s="65"/>
      <c r="T428" s="66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T428" s="18" t="s">
        <v>158</v>
      </c>
      <c r="AU428" s="18" t="s">
        <v>83</v>
      </c>
    </row>
    <row r="429" spans="1:65" s="2" customFormat="1" ht="19.5">
      <c r="A429" s="35"/>
      <c r="B429" s="36"/>
      <c r="C429" s="37"/>
      <c r="D429" s="187" t="s">
        <v>162</v>
      </c>
      <c r="E429" s="37"/>
      <c r="F429" s="194" t="s">
        <v>553</v>
      </c>
      <c r="G429" s="37"/>
      <c r="H429" s="37"/>
      <c r="I429" s="189"/>
      <c r="J429" s="37"/>
      <c r="K429" s="37"/>
      <c r="L429" s="40"/>
      <c r="M429" s="190"/>
      <c r="N429" s="191"/>
      <c r="O429" s="65"/>
      <c r="P429" s="65"/>
      <c r="Q429" s="65"/>
      <c r="R429" s="65"/>
      <c r="S429" s="65"/>
      <c r="T429" s="66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8" t="s">
        <v>162</v>
      </c>
      <c r="AU429" s="18" t="s">
        <v>83</v>
      </c>
    </row>
    <row r="430" spans="1:65" s="13" customFormat="1" ht="11.25">
      <c r="B430" s="195"/>
      <c r="C430" s="196"/>
      <c r="D430" s="187" t="s">
        <v>169</v>
      </c>
      <c r="E430" s="197" t="s">
        <v>19</v>
      </c>
      <c r="F430" s="198" t="s">
        <v>554</v>
      </c>
      <c r="G430" s="196"/>
      <c r="H430" s="199">
        <v>8</v>
      </c>
      <c r="I430" s="200"/>
      <c r="J430" s="196"/>
      <c r="K430" s="196"/>
      <c r="L430" s="201"/>
      <c r="M430" s="202"/>
      <c r="N430" s="203"/>
      <c r="O430" s="203"/>
      <c r="P430" s="203"/>
      <c r="Q430" s="203"/>
      <c r="R430" s="203"/>
      <c r="S430" s="203"/>
      <c r="T430" s="204"/>
      <c r="AT430" s="205" t="s">
        <v>169</v>
      </c>
      <c r="AU430" s="205" t="s">
        <v>83</v>
      </c>
      <c r="AV430" s="13" t="s">
        <v>83</v>
      </c>
      <c r="AW430" s="13" t="s">
        <v>34</v>
      </c>
      <c r="AX430" s="13" t="s">
        <v>73</v>
      </c>
      <c r="AY430" s="205" t="s">
        <v>149</v>
      </c>
    </row>
    <row r="431" spans="1:65" s="2" customFormat="1" ht="24.2" customHeight="1">
      <c r="A431" s="35"/>
      <c r="B431" s="36"/>
      <c r="C431" s="216" t="s">
        <v>555</v>
      </c>
      <c r="D431" s="216" t="s">
        <v>556</v>
      </c>
      <c r="E431" s="217" t="s">
        <v>557</v>
      </c>
      <c r="F431" s="218" t="s">
        <v>558</v>
      </c>
      <c r="G431" s="219" t="s">
        <v>483</v>
      </c>
      <c r="H431" s="220">
        <v>5</v>
      </c>
      <c r="I431" s="221"/>
      <c r="J431" s="222">
        <f>ROUND(I431*H431,2)</f>
        <v>0</v>
      </c>
      <c r="K431" s="218" t="s">
        <v>19</v>
      </c>
      <c r="L431" s="223"/>
      <c r="M431" s="224" t="s">
        <v>19</v>
      </c>
      <c r="N431" s="225" t="s">
        <v>44</v>
      </c>
      <c r="O431" s="65"/>
      <c r="P431" s="183">
        <f>O431*H431</f>
        <v>0</v>
      </c>
      <c r="Q431" s="183">
        <v>0</v>
      </c>
      <c r="R431" s="183">
        <f>Q431*H431</f>
        <v>0</v>
      </c>
      <c r="S431" s="183">
        <v>0</v>
      </c>
      <c r="T431" s="184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185" t="s">
        <v>217</v>
      </c>
      <c r="AT431" s="185" t="s">
        <v>556</v>
      </c>
      <c r="AU431" s="185" t="s">
        <v>83</v>
      </c>
      <c r="AY431" s="18" t="s">
        <v>149</v>
      </c>
      <c r="BE431" s="186">
        <f>IF(N431="základní",J431,0)</f>
        <v>0</v>
      </c>
      <c r="BF431" s="186">
        <f>IF(N431="snížená",J431,0)</f>
        <v>0</v>
      </c>
      <c r="BG431" s="186">
        <f>IF(N431="zákl. přenesená",J431,0)</f>
        <v>0</v>
      </c>
      <c r="BH431" s="186">
        <f>IF(N431="sníž. přenesená",J431,0)</f>
        <v>0</v>
      </c>
      <c r="BI431" s="186">
        <f>IF(N431="nulová",J431,0)</f>
        <v>0</v>
      </c>
      <c r="BJ431" s="18" t="s">
        <v>81</v>
      </c>
      <c r="BK431" s="186">
        <f>ROUND(I431*H431,2)</f>
        <v>0</v>
      </c>
      <c r="BL431" s="18" t="s">
        <v>156</v>
      </c>
      <c r="BM431" s="185" t="s">
        <v>559</v>
      </c>
    </row>
    <row r="432" spans="1:65" s="2" customFormat="1" ht="19.5">
      <c r="A432" s="35"/>
      <c r="B432" s="36"/>
      <c r="C432" s="37"/>
      <c r="D432" s="187" t="s">
        <v>158</v>
      </c>
      <c r="E432" s="37"/>
      <c r="F432" s="188" t="s">
        <v>558</v>
      </c>
      <c r="G432" s="37"/>
      <c r="H432" s="37"/>
      <c r="I432" s="189"/>
      <c r="J432" s="37"/>
      <c r="K432" s="37"/>
      <c r="L432" s="40"/>
      <c r="M432" s="190"/>
      <c r="N432" s="191"/>
      <c r="O432" s="65"/>
      <c r="P432" s="65"/>
      <c r="Q432" s="65"/>
      <c r="R432" s="65"/>
      <c r="S432" s="65"/>
      <c r="T432" s="66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T432" s="18" t="s">
        <v>158</v>
      </c>
      <c r="AU432" s="18" t="s">
        <v>83</v>
      </c>
    </row>
    <row r="433" spans="1:65" s="13" customFormat="1" ht="11.25">
      <c r="B433" s="195"/>
      <c r="C433" s="196"/>
      <c r="D433" s="187" t="s">
        <v>169</v>
      </c>
      <c r="E433" s="197" t="s">
        <v>19</v>
      </c>
      <c r="F433" s="198" t="s">
        <v>560</v>
      </c>
      <c r="G433" s="196"/>
      <c r="H433" s="199">
        <v>5</v>
      </c>
      <c r="I433" s="200"/>
      <c r="J433" s="196"/>
      <c r="K433" s="196"/>
      <c r="L433" s="201"/>
      <c r="M433" s="202"/>
      <c r="N433" s="203"/>
      <c r="O433" s="203"/>
      <c r="P433" s="203"/>
      <c r="Q433" s="203"/>
      <c r="R433" s="203"/>
      <c r="S433" s="203"/>
      <c r="T433" s="204"/>
      <c r="AT433" s="205" t="s">
        <v>169</v>
      </c>
      <c r="AU433" s="205" t="s">
        <v>83</v>
      </c>
      <c r="AV433" s="13" t="s">
        <v>83</v>
      </c>
      <c r="AW433" s="13" t="s">
        <v>34</v>
      </c>
      <c r="AX433" s="13" t="s">
        <v>73</v>
      </c>
      <c r="AY433" s="205" t="s">
        <v>149</v>
      </c>
    </row>
    <row r="434" spans="1:65" s="2" customFormat="1" ht="24.2" customHeight="1">
      <c r="A434" s="35"/>
      <c r="B434" s="36"/>
      <c r="C434" s="216" t="s">
        <v>561</v>
      </c>
      <c r="D434" s="216" t="s">
        <v>556</v>
      </c>
      <c r="E434" s="217" t="s">
        <v>562</v>
      </c>
      <c r="F434" s="218" t="s">
        <v>563</v>
      </c>
      <c r="G434" s="219" t="s">
        <v>483</v>
      </c>
      <c r="H434" s="220">
        <v>1</v>
      </c>
      <c r="I434" s="221"/>
      <c r="J434" s="222">
        <f>ROUND(I434*H434,2)</f>
        <v>0</v>
      </c>
      <c r="K434" s="218" t="s">
        <v>19</v>
      </c>
      <c r="L434" s="223"/>
      <c r="M434" s="224" t="s">
        <v>19</v>
      </c>
      <c r="N434" s="225" t="s">
        <v>44</v>
      </c>
      <c r="O434" s="65"/>
      <c r="P434" s="183">
        <f>O434*H434</f>
        <v>0</v>
      </c>
      <c r="Q434" s="183">
        <v>0</v>
      </c>
      <c r="R434" s="183">
        <f>Q434*H434</f>
        <v>0</v>
      </c>
      <c r="S434" s="183">
        <v>0</v>
      </c>
      <c r="T434" s="184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85" t="s">
        <v>217</v>
      </c>
      <c r="AT434" s="185" t="s">
        <v>556</v>
      </c>
      <c r="AU434" s="185" t="s">
        <v>83</v>
      </c>
      <c r="AY434" s="18" t="s">
        <v>149</v>
      </c>
      <c r="BE434" s="186">
        <f>IF(N434="základní",J434,0)</f>
        <v>0</v>
      </c>
      <c r="BF434" s="186">
        <f>IF(N434="snížená",J434,0)</f>
        <v>0</v>
      </c>
      <c r="BG434" s="186">
        <f>IF(N434="zákl. přenesená",J434,0)</f>
        <v>0</v>
      </c>
      <c r="BH434" s="186">
        <f>IF(N434="sníž. přenesená",J434,0)</f>
        <v>0</v>
      </c>
      <c r="BI434" s="186">
        <f>IF(N434="nulová",J434,0)</f>
        <v>0</v>
      </c>
      <c r="BJ434" s="18" t="s">
        <v>81</v>
      </c>
      <c r="BK434" s="186">
        <f>ROUND(I434*H434,2)</f>
        <v>0</v>
      </c>
      <c r="BL434" s="18" t="s">
        <v>156</v>
      </c>
      <c r="BM434" s="185" t="s">
        <v>564</v>
      </c>
    </row>
    <row r="435" spans="1:65" s="2" customFormat="1" ht="19.5">
      <c r="A435" s="35"/>
      <c r="B435" s="36"/>
      <c r="C435" s="37"/>
      <c r="D435" s="187" t="s">
        <v>158</v>
      </c>
      <c r="E435" s="37"/>
      <c r="F435" s="188" t="s">
        <v>563</v>
      </c>
      <c r="G435" s="37"/>
      <c r="H435" s="37"/>
      <c r="I435" s="189"/>
      <c r="J435" s="37"/>
      <c r="K435" s="37"/>
      <c r="L435" s="40"/>
      <c r="M435" s="190"/>
      <c r="N435" s="191"/>
      <c r="O435" s="65"/>
      <c r="P435" s="65"/>
      <c r="Q435" s="65"/>
      <c r="R435" s="65"/>
      <c r="S435" s="65"/>
      <c r="T435" s="66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8" t="s">
        <v>158</v>
      </c>
      <c r="AU435" s="18" t="s">
        <v>83</v>
      </c>
    </row>
    <row r="436" spans="1:65" s="13" customFormat="1" ht="11.25">
      <c r="B436" s="195"/>
      <c r="C436" s="196"/>
      <c r="D436" s="187" t="s">
        <v>169</v>
      </c>
      <c r="E436" s="197" t="s">
        <v>19</v>
      </c>
      <c r="F436" s="198" t="s">
        <v>565</v>
      </c>
      <c r="G436" s="196"/>
      <c r="H436" s="199">
        <v>1</v>
      </c>
      <c r="I436" s="200"/>
      <c r="J436" s="196"/>
      <c r="K436" s="196"/>
      <c r="L436" s="201"/>
      <c r="M436" s="202"/>
      <c r="N436" s="203"/>
      <c r="O436" s="203"/>
      <c r="P436" s="203"/>
      <c r="Q436" s="203"/>
      <c r="R436" s="203"/>
      <c r="S436" s="203"/>
      <c r="T436" s="204"/>
      <c r="AT436" s="205" t="s">
        <v>169</v>
      </c>
      <c r="AU436" s="205" t="s">
        <v>83</v>
      </c>
      <c r="AV436" s="13" t="s">
        <v>83</v>
      </c>
      <c r="AW436" s="13" t="s">
        <v>34</v>
      </c>
      <c r="AX436" s="13" t="s">
        <v>73</v>
      </c>
      <c r="AY436" s="205" t="s">
        <v>149</v>
      </c>
    </row>
    <row r="437" spans="1:65" s="2" customFormat="1" ht="24.2" customHeight="1">
      <c r="A437" s="35"/>
      <c r="B437" s="36"/>
      <c r="C437" s="216" t="s">
        <v>566</v>
      </c>
      <c r="D437" s="216" t="s">
        <v>556</v>
      </c>
      <c r="E437" s="217" t="s">
        <v>567</v>
      </c>
      <c r="F437" s="218" t="s">
        <v>563</v>
      </c>
      <c r="G437" s="219" t="s">
        <v>483</v>
      </c>
      <c r="H437" s="220">
        <v>2</v>
      </c>
      <c r="I437" s="221"/>
      <c r="J437" s="222">
        <f>ROUND(I437*H437,2)</f>
        <v>0</v>
      </c>
      <c r="K437" s="218" t="s">
        <v>19</v>
      </c>
      <c r="L437" s="223"/>
      <c r="M437" s="224" t="s">
        <v>19</v>
      </c>
      <c r="N437" s="225" t="s">
        <v>44</v>
      </c>
      <c r="O437" s="65"/>
      <c r="P437" s="183">
        <f>O437*H437</f>
        <v>0</v>
      </c>
      <c r="Q437" s="183">
        <v>0</v>
      </c>
      <c r="R437" s="183">
        <f>Q437*H437</f>
        <v>0</v>
      </c>
      <c r="S437" s="183">
        <v>0</v>
      </c>
      <c r="T437" s="184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185" t="s">
        <v>217</v>
      </c>
      <c r="AT437" s="185" t="s">
        <v>556</v>
      </c>
      <c r="AU437" s="185" t="s">
        <v>83</v>
      </c>
      <c r="AY437" s="18" t="s">
        <v>149</v>
      </c>
      <c r="BE437" s="186">
        <f>IF(N437="základní",J437,0)</f>
        <v>0</v>
      </c>
      <c r="BF437" s="186">
        <f>IF(N437="snížená",J437,0)</f>
        <v>0</v>
      </c>
      <c r="BG437" s="186">
        <f>IF(N437="zákl. přenesená",J437,0)</f>
        <v>0</v>
      </c>
      <c r="BH437" s="186">
        <f>IF(N437="sníž. přenesená",J437,0)</f>
        <v>0</v>
      </c>
      <c r="BI437" s="186">
        <f>IF(N437="nulová",J437,0)</f>
        <v>0</v>
      </c>
      <c r="BJ437" s="18" t="s">
        <v>81</v>
      </c>
      <c r="BK437" s="186">
        <f>ROUND(I437*H437,2)</f>
        <v>0</v>
      </c>
      <c r="BL437" s="18" t="s">
        <v>156</v>
      </c>
      <c r="BM437" s="185" t="s">
        <v>568</v>
      </c>
    </row>
    <row r="438" spans="1:65" s="2" customFormat="1" ht="19.5">
      <c r="A438" s="35"/>
      <c r="B438" s="36"/>
      <c r="C438" s="37"/>
      <c r="D438" s="187" t="s">
        <v>158</v>
      </c>
      <c r="E438" s="37"/>
      <c r="F438" s="188" t="s">
        <v>569</v>
      </c>
      <c r="G438" s="37"/>
      <c r="H438" s="37"/>
      <c r="I438" s="189"/>
      <c r="J438" s="37"/>
      <c r="K438" s="37"/>
      <c r="L438" s="40"/>
      <c r="M438" s="190"/>
      <c r="N438" s="191"/>
      <c r="O438" s="65"/>
      <c r="P438" s="65"/>
      <c r="Q438" s="65"/>
      <c r="R438" s="65"/>
      <c r="S438" s="65"/>
      <c r="T438" s="66"/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T438" s="18" t="s">
        <v>158</v>
      </c>
      <c r="AU438" s="18" t="s">
        <v>83</v>
      </c>
    </row>
    <row r="439" spans="1:65" s="13" customFormat="1" ht="11.25">
      <c r="B439" s="195"/>
      <c r="C439" s="196"/>
      <c r="D439" s="187" t="s">
        <v>169</v>
      </c>
      <c r="E439" s="197" t="s">
        <v>19</v>
      </c>
      <c r="F439" s="198" t="s">
        <v>570</v>
      </c>
      <c r="G439" s="196"/>
      <c r="H439" s="199">
        <v>2</v>
      </c>
      <c r="I439" s="200"/>
      <c r="J439" s="196"/>
      <c r="K439" s="196"/>
      <c r="L439" s="201"/>
      <c r="M439" s="202"/>
      <c r="N439" s="203"/>
      <c r="O439" s="203"/>
      <c r="P439" s="203"/>
      <c r="Q439" s="203"/>
      <c r="R439" s="203"/>
      <c r="S439" s="203"/>
      <c r="T439" s="204"/>
      <c r="AT439" s="205" t="s">
        <v>169</v>
      </c>
      <c r="AU439" s="205" t="s">
        <v>83</v>
      </c>
      <c r="AV439" s="13" t="s">
        <v>83</v>
      </c>
      <c r="AW439" s="13" t="s">
        <v>34</v>
      </c>
      <c r="AX439" s="13" t="s">
        <v>73</v>
      </c>
      <c r="AY439" s="205" t="s">
        <v>149</v>
      </c>
    </row>
    <row r="440" spans="1:65" s="2" customFormat="1" ht="16.5" customHeight="1">
      <c r="A440" s="35"/>
      <c r="B440" s="36"/>
      <c r="C440" s="174" t="s">
        <v>571</v>
      </c>
      <c r="D440" s="174" t="s">
        <v>151</v>
      </c>
      <c r="E440" s="175" t="s">
        <v>572</v>
      </c>
      <c r="F440" s="176" t="s">
        <v>573</v>
      </c>
      <c r="G440" s="177" t="s">
        <v>483</v>
      </c>
      <c r="H440" s="178">
        <v>1</v>
      </c>
      <c r="I440" s="179"/>
      <c r="J440" s="180">
        <f>ROUND(I440*H440,2)</f>
        <v>0</v>
      </c>
      <c r="K440" s="176" t="s">
        <v>19</v>
      </c>
      <c r="L440" s="40"/>
      <c r="M440" s="181" t="s">
        <v>19</v>
      </c>
      <c r="N440" s="182" t="s">
        <v>44</v>
      </c>
      <c r="O440" s="65"/>
      <c r="P440" s="183">
        <f>O440*H440</f>
        <v>0</v>
      </c>
      <c r="Q440" s="183">
        <v>0.26789000000000002</v>
      </c>
      <c r="R440" s="183">
        <f>Q440*H440</f>
        <v>0.26789000000000002</v>
      </c>
      <c r="S440" s="183">
        <v>0</v>
      </c>
      <c r="T440" s="184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185" t="s">
        <v>156</v>
      </c>
      <c r="AT440" s="185" t="s">
        <v>151</v>
      </c>
      <c r="AU440" s="185" t="s">
        <v>83</v>
      </c>
      <c r="AY440" s="18" t="s">
        <v>149</v>
      </c>
      <c r="BE440" s="186">
        <f>IF(N440="základní",J440,0)</f>
        <v>0</v>
      </c>
      <c r="BF440" s="186">
        <f>IF(N440="snížená",J440,0)</f>
        <v>0</v>
      </c>
      <c r="BG440" s="186">
        <f>IF(N440="zákl. přenesená",J440,0)</f>
        <v>0</v>
      </c>
      <c r="BH440" s="186">
        <f>IF(N440="sníž. přenesená",J440,0)</f>
        <v>0</v>
      </c>
      <c r="BI440" s="186">
        <f>IF(N440="nulová",J440,0)</f>
        <v>0</v>
      </c>
      <c r="BJ440" s="18" t="s">
        <v>81</v>
      </c>
      <c r="BK440" s="186">
        <f>ROUND(I440*H440,2)</f>
        <v>0</v>
      </c>
      <c r="BL440" s="18" t="s">
        <v>156</v>
      </c>
      <c r="BM440" s="185" t="s">
        <v>574</v>
      </c>
    </row>
    <row r="441" spans="1:65" s="2" customFormat="1" ht="11.25">
      <c r="A441" s="35"/>
      <c r="B441" s="36"/>
      <c r="C441" s="37"/>
      <c r="D441" s="187" t="s">
        <v>158</v>
      </c>
      <c r="E441" s="37"/>
      <c r="F441" s="188" t="s">
        <v>573</v>
      </c>
      <c r="G441" s="37"/>
      <c r="H441" s="37"/>
      <c r="I441" s="189"/>
      <c r="J441" s="37"/>
      <c r="K441" s="37"/>
      <c r="L441" s="40"/>
      <c r="M441" s="190"/>
      <c r="N441" s="191"/>
      <c r="O441" s="65"/>
      <c r="P441" s="65"/>
      <c r="Q441" s="65"/>
      <c r="R441" s="65"/>
      <c r="S441" s="65"/>
      <c r="T441" s="66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8" t="s">
        <v>158</v>
      </c>
      <c r="AU441" s="18" t="s">
        <v>83</v>
      </c>
    </row>
    <row r="442" spans="1:65" s="13" customFormat="1" ht="11.25">
      <c r="B442" s="195"/>
      <c r="C442" s="196"/>
      <c r="D442" s="187" t="s">
        <v>169</v>
      </c>
      <c r="E442" s="197" t="s">
        <v>19</v>
      </c>
      <c r="F442" s="198" t="s">
        <v>575</v>
      </c>
      <c r="G442" s="196"/>
      <c r="H442" s="199">
        <v>1</v>
      </c>
      <c r="I442" s="200"/>
      <c r="J442" s="196"/>
      <c r="K442" s="196"/>
      <c r="L442" s="201"/>
      <c r="M442" s="202"/>
      <c r="N442" s="203"/>
      <c r="O442" s="203"/>
      <c r="P442" s="203"/>
      <c r="Q442" s="203"/>
      <c r="R442" s="203"/>
      <c r="S442" s="203"/>
      <c r="T442" s="204"/>
      <c r="AT442" s="205" t="s">
        <v>169</v>
      </c>
      <c r="AU442" s="205" t="s">
        <v>83</v>
      </c>
      <c r="AV442" s="13" t="s">
        <v>83</v>
      </c>
      <c r="AW442" s="13" t="s">
        <v>34</v>
      </c>
      <c r="AX442" s="13" t="s">
        <v>73</v>
      </c>
      <c r="AY442" s="205" t="s">
        <v>149</v>
      </c>
    </row>
    <row r="443" spans="1:65" s="12" customFormat="1" ht="22.9" customHeight="1">
      <c r="B443" s="158"/>
      <c r="C443" s="159"/>
      <c r="D443" s="160" t="s">
        <v>72</v>
      </c>
      <c r="E443" s="172" t="s">
        <v>156</v>
      </c>
      <c r="F443" s="172" t="s">
        <v>576</v>
      </c>
      <c r="G443" s="159"/>
      <c r="H443" s="159"/>
      <c r="I443" s="162"/>
      <c r="J443" s="173">
        <f>BK443</f>
        <v>0</v>
      </c>
      <c r="K443" s="159"/>
      <c r="L443" s="164"/>
      <c r="M443" s="165"/>
      <c r="N443" s="166"/>
      <c r="O443" s="166"/>
      <c r="P443" s="167">
        <f>SUM(P444:P520)</f>
        <v>0</v>
      </c>
      <c r="Q443" s="166"/>
      <c r="R443" s="167">
        <f>SUM(R444:R520)</f>
        <v>10.664583529999998</v>
      </c>
      <c r="S443" s="166"/>
      <c r="T443" s="168">
        <f>SUM(T444:T520)</f>
        <v>0</v>
      </c>
      <c r="AR443" s="169" t="s">
        <v>81</v>
      </c>
      <c r="AT443" s="170" t="s">
        <v>72</v>
      </c>
      <c r="AU443" s="170" t="s">
        <v>81</v>
      </c>
      <c r="AY443" s="169" t="s">
        <v>149</v>
      </c>
      <c r="BK443" s="171">
        <f>SUM(BK444:BK520)</f>
        <v>0</v>
      </c>
    </row>
    <row r="444" spans="1:65" s="2" customFormat="1" ht="16.5" customHeight="1">
      <c r="A444" s="35"/>
      <c r="B444" s="36"/>
      <c r="C444" s="174" t="s">
        <v>577</v>
      </c>
      <c r="D444" s="174" t="s">
        <v>151</v>
      </c>
      <c r="E444" s="175" t="s">
        <v>578</v>
      </c>
      <c r="F444" s="176" t="s">
        <v>579</v>
      </c>
      <c r="G444" s="177" t="s">
        <v>181</v>
      </c>
      <c r="H444" s="178">
        <v>0.94399999999999995</v>
      </c>
      <c r="I444" s="179"/>
      <c r="J444" s="180">
        <f>ROUND(I444*H444,2)</f>
        <v>0</v>
      </c>
      <c r="K444" s="176" t="s">
        <v>155</v>
      </c>
      <c r="L444" s="40"/>
      <c r="M444" s="181" t="s">
        <v>19</v>
      </c>
      <c r="N444" s="182" t="s">
        <v>44</v>
      </c>
      <c r="O444" s="65"/>
      <c r="P444" s="183">
        <f>O444*H444</f>
        <v>0</v>
      </c>
      <c r="Q444" s="183">
        <v>2.5020099999999998</v>
      </c>
      <c r="R444" s="183">
        <f>Q444*H444</f>
        <v>2.3618974399999999</v>
      </c>
      <c r="S444" s="183">
        <v>0</v>
      </c>
      <c r="T444" s="184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85" t="s">
        <v>156</v>
      </c>
      <c r="AT444" s="185" t="s">
        <v>151</v>
      </c>
      <c r="AU444" s="185" t="s">
        <v>83</v>
      </c>
      <c r="AY444" s="18" t="s">
        <v>149</v>
      </c>
      <c r="BE444" s="186">
        <f>IF(N444="základní",J444,0)</f>
        <v>0</v>
      </c>
      <c r="BF444" s="186">
        <f>IF(N444="snížená",J444,0)</f>
        <v>0</v>
      </c>
      <c r="BG444" s="186">
        <f>IF(N444="zákl. přenesená",J444,0)</f>
        <v>0</v>
      </c>
      <c r="BH444" s="186">
        <f>IF(N444="sníž. přenesená",J444,0)</f>
        <v>0</v>
      </c>
      <c r="BI444" s="186">
        <f>IF(N444="nulová",J444,0)</f>
        <v>0</v>
      </c>
      <c r="BJ444" s="18" t="s">
        <v>81</v>
      </c>
      <c r="BK444" s="186">
        <f>ROUND(I444*H444,2)</f>
        <v>0</v>
      </c>
      <c r="BL444" s="18" t="s">
        <v>156</v>
      </c>
      <c r="BM444" s="185" t="s">
        <v>580</v>
      </c>
    </row>
    <row r="445" spans="1:65" s="2" customFormat="1" ht="19.5">
      <c r="A445" s="35"/>
      <c r="B445" s="36"/>
      <c r="C445" s="37"/>
      <c r="D445" s="187" t="s">
        <v>158</v>
      </c>
      <c r="E445" s="37"/>
      <c r="F445" s="188" t="s">
        <v>581</v>
      </c>
      <c r="G445" s="37"/>
      <c r="H445" s="37"/>
      <c r="I445" s="189"/>
      <c r="J445" s="37"/>
      <c r="K445" s="37"/>
      <c r="L445" s="40"/>
      <c r="M445" s="190"/>
      <c r="N445" s="191"/>
      <c r="O445" s="65"/>
      <c r="P445" s="65"/>
      <c r="Q445" s="65"/>
      <c r="R445" s="65"/>
      <c r="S445" s="65"/>
      <c r="T445" s="66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158</v>
      </c>
      <c r="AU445" s="18" t="s">
        <v>83</v>
      </c>
    </row>
    <row r="446" spans="1:65" s="2" customFormat="1" ht="11.25">
      <c r="A446" s="35"/>
      <c r="B446" s="36"/>
      <c r="C446" s="37"/>
      <c r="D446" s="192" t="s">
        <v>160</v>
      </c>
      <c r="E446" s="37"/>
      <c r="F446" s="193" t="s">
        <v>582</v>
      </c>
      <c r="G446" s="37"/>
      <c r="H446" s="37"/>
      <c r="I446" s="189"/>
      <c r="J446" s="37"/>
      <c r="K446" s="37"/>
      <c r="L446" s="40"/>
      <c r="M446" s="190"/>
      <c r="N446" s="191"/>
      <c r="O446" s="65"/>
      <c r="P446" s="65"/>
      <c r="Q446" s="65"/>
      <c r="R446" s="65"/>
      <c r="S446" s="65"/>
      <c r="T446" s="66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8" t="s">
        <v>160</v>
      </c>
      <c r="AU446" s="18" t="s">
        <v>83</v>
      </c>
    </row>
    <row r="447" spans="1:65" s="14" customFormat="1" ht="11.25">
      <c r="B447" s="206"/>
      <c r="C447" s="207"/>
      <c r="D447" s="187" t="s">
        <v>169</v>
      </c>
      <c r="E447" s="208" t="s">
        <v>19</v>
      </c>
      <c r="F447" s="209" t="s">
        <v>494</v>
      </c>
      <c r="G447" s="207"/>
      <c r="H447" s="208" t="s">
        <v>19</v>
      </c>
      <c r="I447" s="210"/>
      <c r="J447" s="207"/>
      <c r="K447" s="207"/>
      <c r="L447" s="211"/>
      <c r="M447" s="212"/>
      <c r="N447" s="213"/>
      <c r="O447" s="213"/>
      <c r="P447" s="213"/>
      <c r="Q447" s="213"/>
      <c r="R447" s="213"/>
      <c r="S447" s="213"/>
      <c r="T447" s="214"/>
      <c r="AT447" s="215" t="s">
        <v>169</v>
      </c>
      <c r="AU447" s="215" t="s">
        <v>83</v>
      </c>
      <c r="AV447" s="14" t="s">
        <v>81</v>
      </c>
      <c r="AW447" s="14" t="s">
        <v>34</v>
      </c>
      <c r="AX447" s="14" t="s">
        <v>73</v>
      </c>
      <c r="AY447" s="215" t="s">
        <v>149</v>
      </c>
    </row>
    <row r="448" spans="1:65" s="13" customFormat="1" ht="11.25">
      <c r="B448" s="195"/>
      <c r="C448" s="196"/>
      <c r="D448" s="187" t="s">
        <v>169</v>
      </c>
      <c r="E448" s="197" t="s">
        <v>19</v>
      </c>
      <c r="F448" s="198" t="s">
        <v>583</v>
      </c>
      <c r="G448" s="196"/>
      <c r="H448" s="199">
        <v>0.94399999999999995</v>
      </c>
      <c r="I448" s="200"/>
      <c r="J448" s="196"/>
      <c r="K448" s="196"/>
      <c r="L448" s="201"/>
      <c r="M448" s="202"/>
      <c r="N448" s="203"/>
      <c r="O448" s="203"/>
      <c r="P448" s="203"/>
      <c r="Q448" s="203"/>
      <c r="R448" s="203"/>
      <c r="S448" s="203"/>
      <c r="T448" s="204"/>
      <c r="AT448" s="205" t="s">
        <v>169</v>
      </c>
      <c r="AU448" s="205" t="s">
        <v>83</v>
      </c>
      <c r="AV448" s="13" t="s">
        <v>83</v>
      </c>
      <c r="AW448" s="13" t="s">
        <v>34</v>
      </c>
      <c r="AX448" s="13" t="s">
        <v>73</v>
      </c>
      <c r="AY448" s="205" t="s">
        <v>149</v>
      </c>
    </row>
    <row r="449" spans="1:65" s="2" customFormat="1" ht="16.5" customHeight="1">
      <c r="A449" s="35"/>
      <c r="B449" s="36"/>
      <c r="C449" s="174" t="s">
        <v>584</v>
      </c>
      <c r="D449" s="174" t="s">
        <v>151</v>
      </c>
      <c r="E449" s="175" t="s">
        <v>585</v>
      </c>
      <c r="F449" s="176" t="s">
        <v>586</v>
      </c>
      <c r="G449" s="177" t="s">
        <v>154</v>
      </c>
      <c r="H449" s="178">
        <v>5.5549999999999997</v>
      </c>
      <c r="I449" s="179"/>
      <c r="J449" s="180">
        <f>ROUND(I449*H449,2)</f>
        <v>0</v>
      </c>
      <c r="K449" s="176" t="s">
        <v>155</v>
      </c>
      <c r="L449" s="40"/>
      <c r="M449" s="181" t="s">
        <v>19</v>
      </c>
      <c r="N449" s="182" t="s">
        <v>44</v>
      </c>
      <c r="O449" s="65"/>
      <c r="P449" s="183">
        <f>O449*H449</f>
        <v>0</v>
      </c>
      <c r="Q449" s="183">
        <v>5.3299999999999997E-3</v>
      </c>
      <c r="R449" s="183">
        <f>Q449*H449</f>
        <v>2.9608149999999996E-2</v>
      </c>
      <c r="S449" s="183">
        <v>0</v>
      </c>
      <c r="T449" s="184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185" t="s">
        <v>156</v>
      </c>
      <c r="AT449" s="185" t="s">
        <v>151</v>
      </c>
      <c r="AU449" s="185" t="s">
        <v>83</v>
      </c>
      <c r="AY449" s="18" t="s">
        <v>149</v>
      </c>
      <c r="BE449" s="186">
        <f>IF(N449="základní",J449,0)</f>
        <v>0</v>
      </c>
      <c r="BF449" s="186">
        <f>IF(N449="snížená",J449,0)</f>
        <v>0</v>
      </c>
      <c r="BG449" s="186">
        <f>IF(N449="zákl. přenesená",J449,0)</f>
        <v>0</v>
      </c>
      <c r="BH449" s="186">
        <f>IF(N449="sníž. přenesená",J449,0)</f>
        <v>0</v>
      </c>
      <c r="BI449" s="186">
        <f>IF(N449="nulová",J449,0)</f>
        <v>0</v>
      </c>
      <c r="BJ449" s="18" t="s">
        <v>81</v>
      </c>
      <c r="BK449" s="186">
        <f>ROUND(I449*H449,2)</f>
        <v>0</v>
      </c>
      <c r="BL449" s="18" t="s">
        <v>156</v>
      </c>
      <c r="BM449" s="185" t="s">
        <v>587</v>
      </c>
    </row>
    <row r="450" spans="1:65" s="2" customFormat="1" ht="11.25">
      <c r="A450" s="35"/>
      <c r="B450" s="36"/>
      <c r="C450" s="37"/>
      <c r="D450" s="187" t="s">
        <v>158</v>
      </c>
      <c r="E450" s="37"/>
      <c r="F450" s="188" t="s">
        <v>588</v>
      </c>
      <c r="G450" s="37"/>
      <c r="H450" s="37"/>
      <c r="I450" s="189"/>
      <c r="J450" s="37"/>
      <c r="K450" s="37"/>
      <c r="L450" s="40"/>
      <c r="M450" s="190"/>
      <c r="N450" s="191"/>
      <c r="O450" s="65"/>
      <c r="P450" s="65"/>
      <c r="Q450" s="65"/>
      <c r="R450" s="65"/>
      <c r="S450" s="65"/>
      <c r="T450" s="66"/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T450" s="18" t="s">
        <v>158</v>
      </c>
      <c r="AU450" s="18" t="s">
        <v>83</v>
      </c>
    </row>
    <row r="451" spans="1:65" s="2" customFormat="1" ht="11.25">
      <c r="A451" s="35"/>
      <c r="B451" s="36"/>
      <c r="C451" s="37"/>
      <c r="D451" s="192" t="s">
        <v>160</v>
      </c>
      <c r="E451" s="37"/>
      <c r="F451" s="193" t="s">
        <v>589</v>
      </c>
      <c r="G451" s="37"/>
      <c r="H451" s="37"/>
      <c r="I451" s="189"/>
      <c r="J451" s="37"/>
      <c r="K451" s="37"/>
      <c r="L451" s="40"/>
      <c r="M451" s="190"/>
      <c r="N451" s="191"/>
      <c r="O451" s="65"/>
      <c r="P451" s="65"/>
      <c r="Q451" s="65"/>
      <c r="R451" s="65"/>
      <c r="S451" s="65"/>
      <c r="T451" s="66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8" t="s">
        <v>160</v>
      </c>
      <c r="AU451" s="18" t="s">
        <v>83</v>
      </c>
    </row>
    <row r="452" spans="1:65" s="14" customFormat="1" ht="11.25">
      <c r="B452" s="206"/>
      <c r="C452" s="207"/>
      <c r="D452" s="187" t="s">
        <v>169</v>
      </c>
      <c r="E452" s="208" t="s">
        <v>19</v>
      </c>
      <c r="F452" s="209" t="s">
        <v>494</v>
      </c>
      <c r="G452" s="207"/>
      <c r="H452" s="208" t="s">
        <v>19</v>
      </c>
      <c r="I452" s="210"/>
      <c r="J452" s="207"/>
      <c r="K452" s="207"/>
      <c r="L452" s="211"/>
      <c r="M452" s="212"/>
      <c r="N452" s="213"/>
      <c r="O452" s="213"/>
      <c r="P452" s="213"/>
      <c r="Q452" s="213"/>
      <c r="R452" s="213"/>
      <c r="S452" s="213"/>
      <c r="T452" s="214"/>
      <c r="AT452" s="215" t="s">
        <v>169</v>
      </c>
      <c r="AU452" s="215" t="s">
        <v>83</v>
      </c>
      <c r="AV452" s="14" t="s">
        <v>81</v>
      </c>
      <c r="AW452" s="14" t="s">
        <v>34</v>
      </c>
      <c r="AX452" s="14" t="s">
        <v>73</v>
      </c>
      <c r="AY452" s="215" t="s">
        <v>149</v>
      </c>
    </row>
    <row r="453" spans="1:65" s="13" customFormat="1" ht="11.25">
      <c r="B453" s="195"/>
      <c r="C453" s="196"/>
      <c r="D453" s="187" t="s">
        <v>169</v>
      </c>
      <c r="E453" s="197" t="s">
        <v>19</v>
      </c>
      <c r="F453" s="198" t="s">
        <v>590</v>
      </c>
      <c r="G453" s="196"/>
      <c r="H453" s="199">
        <v>5.5549999999999997</v>
      </c>
      <c r="I453" s="200"/>
      <c r="J453" s="196"/>
      <c r="K453" s="196"/>
      <c r="L453" s="201"/>
      <c r="M453" s="202"/>
      <c r="N453" s="203"/>
      <c r="O453" s="203"/>
      <c r="P453" s="203"/>
      <c r="Q453" s="203"/>
      <c r="R453" s="203"/>
      <c r="S453" s="203"/>
      <c r="T453" s="204"/>
      <c r="AT453" s="205" t="s">
        <v>169</v>
      </c>
      <c r="AU453" s="205" t="s">
        <v>83</v>
      </c>
      <c r="AV453" s="13" t="s">
        <v>83</v>
      </c>
      <c r="AW453" s="13" t="s">
        <v>34</v>
      </c>
      <c r="AX453" s="13" t="s">
        <v>73</v>
      </c>
      <c r="AY453" s="205" t="s">
        <v>149</v>
      </c>
    </row>
    <row r="454" spans="1:65" s="2" customFormat="1" ht="16.5" customHeight="1">
      <c r="A454" s="35"/>
      <c r="B454" s="36"/>
      <c r="C454" s="174" t="s">
        <v>591</v>
      </c>
      <c r="D454" s="174" t="s">
        <v>151</v>
      </c>
      <c r="E454" s="175" t="s">
        <v>592</v>
      </c>
      <c r="F454" s="176" t="s">
        <v>593</v>
      </c>
      <c r="G454" s="177" t="s">
        <v>154</v>
      </c>
      <c r="H454" s="178">
        <v>5.5549999999999997</v>
      </c>
      <c r="I454" s="179"/>
      <c r="J454" s="180">
        <f>ROUND(I454*H454,2)</f>
        <v>0</v>
      </c>
      <c r="K454" s="176" t="s">
        <v>155</v>
      </c>
      <c r="L454" s="40"/>
      <c r="M454" s="181" t="s">
        <v>19</v>
      </c>
      <c r="N454" s="182" t="s">
        <v>44</v>
      </c>
      <c r="O454" s="65"/>
      <c r="P454" s="183">
        <f>O454*H454</f>
        <v>0</v>
      </c>
      <c r="Q454" s="183">
        <v>0</v>
      </c>
      <c r="R454" s="183">
        <f>Q454*H454</f>
        <v>0</v>
      </c>
      <c r="S454" s="183">
        <v>0</v>
      </c>
      <c r="T454" s="184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185" t="s">
        <v>156</v>
      </c>
      <c r="AT454" s="185" t="s">
        <v>151</v>
      </c>
      <c r="AU454" s="185" t="s">
        <v>83</v>
      </c>
      <c r="AY454" s="18" t="s">
        <v>149</v>
      </c>
      <c r="BE454" s="186">
        <f>IF(N454="základní",J454,0)</f>
        <v>0</v>
      </c>
      <c r="BF454" s="186">
        <f>IF(N454="snížená",J454,0)</f>
        <v>0</v>
      </c>
      <c r="BG454" s="186">
        <f>IF(N454="zákl. přenesená",J454,0)</f>
        <v>0</v>
      </c>
      <c r="BH454" s="186">
        <f>IF(N454="sníž. přenesená",J454,0)</f>
        <v>0</v>
      </c>
      <c r="BI454" s="186">
        <f>IF(N454="nulová",J454,0)</f>
        <v>0</v>
      </c>
      <c r="BJ454" s="18" t="s">
        <v>81</v>
      </c>
      <c r="BK454" s="186">
        <f>ROUND(I454*H454,2)</f>
        <v>0</v>
      </c>
      <c r="BL454" s="18" t="s">
        <v>156</v>
      </c>
      <c r="BM454" s="185" t="s">
        <v>594</v>
      </c>
    </row>
    <row r="455" spans="1:65" s="2" customFormat="1" ht="11.25">
      <c r="A455" s="35"/>
      <c r="B455" s="36"/>
      <c r="C455" s="37"/>
      <c r="D455" s="187" t="s">
        <v>158</v>
      </c>
      <c r="E455" s="37"/>
      <c r="F455" s="188" t="s">
        <v>595</v>
      </c>
      <c r="G455" s="37"/>
      <c r="H455" s="37"/>
      <c r="I455" s="189"/>
      <c r="J455" s="37"/>
      <c r="K455" s="37"/>
      <c r="L455" s="40"/>
      <c r="M455" s="190"/>
      <c r="N455" s="191"/>
      <c r="O455" s="65"/>
      <c r="P455" s="65"/>
      <c r="Q455" s="65"/>
      <c r="R455" s="65"/>
      <c r="S455" s="65"/>
      <c r="T455" s="66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158</v>
      </c>
      <c r="AU455" s="18" t="s">
        <v>83</v>
      </c>
    </row>
    <row r="456" spans="1:65" s="2" customFormat="1" ht="11.25">
      <c r="A456" s="35"/>
      <c r="B456" s="36"/>
      <c r="C456" s="37"/>
      <c r="D456" s="192" t="s">
        <v>160</v>
      </c>
      <c r="E456" s="37"/>
      <c r="F456" s="193" t="s">
        <v>596</v>
      </c>
      <c r="G456" s="37"/>
      <c r="H456" s="37"/>
      <c r="I456" s="189"/>
      <c r="J456" s="37"/>
      <c r="K456" s="37"/>
      <c r="L456" s="40"/>
      <c r="M456" s="190"/>
      <c r="N456" s="191"/>
      <c r="O456" s="65"/>
      <c r="P456" s="65"/>
      <c r="Q456" s="65"/>
      <c r="R456" s="65"/>
      <c r="S456" s="65"/>
      <c r="T456" s="66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T456" s="18" t="s">
        <v>160</v>
      </c>
      <c r="AU456" s="18" t="s">
        <v>83</v>
      </c>
    </row>
    <row r="457" spans="1:65" s="2" customFormat="1" ht="16.5" customHeight="1">
      <c r="A457" s="35"/>
      <c r="B457" s="36"/>
      <c r="C457" s="174" t="s">
        <v>597</v>
      </c>
      <c r="D457" s="174" t="s">
        <v>151</v>
      </c>
      <c r="E457" s="175" t="s">
        <v>598</v>
      </c>
      <c r="F457" s="176" t="s">
        <v>599</v>
      </c>
      <c r="G457" s="177" t="s">
        <v>154</v>
      </c>
      <c r="H457" s="178">
        <v>5.5549999999999997</v>
      </c>
      <c r="I457" s="179"/>
      <c r="J457" s="180">
        <f>ROUND(I457*H457,2)</f>
        <v>0</v>
      </c>
      <c r="K457" s="176" t="s">
        <v>155</v>
      </c>
      <c r="L457" s="40"/>
      <c r="M457" s="181" t="s">
        <v>19</v>
      </c>
      <c r="N457" s="182" t="s">
        <v>44</v>
      </c>
      <c r="O457" s="65"/>
      <c r="P457" s="183">
        <f>O457*H457</f>
        <v>0</v>
      </c>
      <c r="Q457" s="183">
        <v>8.8000000000000003E-4</v>
      </c>
      <c r="R457" s="183">
        <f>Q457*H457</f>
        <v>4.8884000000000002E-3</v>
      </c>
      <c r="S457" s="183">
        <v>0</v>
      </c>
      <c r="T457" s="184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185" t="s">
        <v>156</v>
      </c>
      <c r="AT457" s="185" t="s">
        <v>151</v>
      </c>
      <c r="AU457" s="185" t="s">
        <v>83</v>
      </c>
      <c r="AY457" s="18" t="s">
        <v>149</v>
      </c>
      <c r="BE457" s="186">
        <f>IF(N457="základní",J457,0)</f>
        <v>0</v>
      </c>
      <c r="BF457" s="186">
        <f>IF(N457="snížená",J457,0)</f>
        <v>0</v>
      </c>
      <c r="BG457" s="186">
        <f>IF(N457="zákl. přenesená",J457,0)</f>
        <v>0</v>
      </c>
      <c r="BH457" s="186">
        <f>IF(N457="sníž. přenesená",J457,0)</f>
        <v>0</v>
      </c>
      <c r="BI457" s="186">
        <f>IF(N457="nulová",J457,0)</f>
        <v>0</v>
      </c>
      <c r="BJ457" s="18" t="s">
        <v>81</v>
      </c>
      <c r="BK457" s="186">
        <f>ROUND(I457*H457,2)</f>
        <v>0</v>
      </c>
      <c r="BL457" s="18" t="s">
        <v>156</v>
      </c>
      <c r="BM457" s="185" t="s">
        <v>600</v>
      </c>
    </row>
    <row r="458" spans="1:65" s="2" customFormat="1" ht="11.25">
      <c r="A458" s="35"/>
      <c r="B458" s="36"/>
      <c r="C458" s="37"/>
      <c r="D458" s="187" t="s">
        <v>158</v>
      </c>
      <c r="E458" s="37"/>
      <c r="F458" s="188" t="s">
        <v>601</v>
      </c>
      <c r="G458" s="37"/>
      <c r="H458" s="37"/>
      <c r="I458" s="189"/>
      <c r="J458" s="37"/>
      <c r="K458" s="37"/>
      <c r="L458" s="40"/>
      <c r="M458" s="190"/>
      <c r="N458" s="191"/>
      <c r="O458" s="65"/>
      <c r="P458" s="65"/>
      <c r="Q458" s="65"/>
      <c r="R458" s="65"/>
      <c r="S458" s="65"/>
      <c r="T458" s="66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T458" s="18" t="s">
        <v>158</v>
      </c>
      <c r="AU458" s="18" t="s">
        <v>83</v>
      </c>
    </row>
    <row r="459" spans="1:65" s="2" customFormat="1" ht="11.25">
      <c r="A459" s="35"/>
      <c r="B459" s="36"/>
      <c r="C459" s="37"/>
      <c r="D459" s="192" t="s">
        <v>160</v>
      </c>
      <c r="E459" s="37"/>
      <c r="F459" s="193" t="s">
        <v>602</v>
      </c>
      <c r="G459" s="37"/>
      <c r="H459" s="37"/>
      <c r="I459" s="189"/>
      <c r="J459" s="37"/>
      <c r="K459" s="37"/>
      <c r="L459" s="40"/>
      <c r="M459" s="190"/>
      <c r="N459" s="191"/>
      <c r="O459" s="65"/>
      <c r="P459" s="65"/>
      <c r="Q459" s="65"/>
      <c r="R459" s="65"/>
      <c r="S459" s="65"/>
      <c r="T459" s="66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T459" s="18" t="s">
        <v>160</v>
      </c>
      <c r="AU459" s="18" t="s">
        <v>83</v>
      </c>
    </row>
    <row r="460" spans="1:65" s="14" customFormat="1" ht="11.25">
      <c r="B460" s="206"/>
      <c r="C460" s="207"/>
      <c r="D460" s="187" t="s">
        <v>169</v>
      </c>
      <c r="E460" s="208" t="s">
        <v>19</v>
      </c>
      <c r="F460" s="209" t="s">
        <v>494</v>
      </c>
      <c r="G460" s="207"/>
      <c r="H460" s="208" t="s">
        <v>19</v>
      </c>
      <c r="I460" s="210"/>
      <c r="J460" s="207"/>
      <c r="K460" s="207"/>
      <c r="L460" s="211"/>
      <c r="M460" s="212"/>
      <c r="N460" s="213"/>
      <c r="O460" s="213"/>
      <c r="P460" s="213"/>
      <c r="Q460" s="213"/>
      <c r="R460" s="213"/>
      <c r="S460" s="213"/>
      <c r="T460" s="214"/>
      <c r="AT460" s="215" t="s">
        <v>169</v>
      </c>
      <c r="AU460" s="215" t="s">
        <v>83</v>
      </c>
      <c r="AV460" s="14" t="s">
        <v>81</v>
      </c>
      <c r="AW460" s="14" t="s">
        <v>34</v>
      </c>
      <c r="AX460" s="14" t="s">
        <v>73</v>
      </c>
      <c r="AY460" s="215" t="s">
        <v>149</v>
      </c>
    </row>
    <row r="461" spans="1:65" s="13" customFormat="1" ht="11.25">
      <c r="B461" s="195"/>
      <c r="C461" s="196"/>
      <c r="D461" s="187" t="s">
        <v>169</v>
      </c>
      <c r="E461" s="197" t="s">
        <v>19</v>
      </c>
      <c r="F461" s="198" t="s">
        <v>590</v>
      </c>
      <c r="G461" s="196"/>
      <c r="H461" s="199">
        <v>5.5549999999999997</v>
      </c>
      <c r="I461" s="200"/>
      <c r="J461" s="196"/>
      <c r="K461" s="196"/>
      <c r="L461" s="201"/>
      <c r="M461" s="202"/>
      <c r="N461" s="203"/>
      <c r="O461" s="203"/>
      <c r="P461" s="203"/>
      <c r="Q461" s="203"/>
      <c r="R461" s="203"/>
      <c r="S461" s="203"/>
      <c r="T461" s="204"/>
      <c r="AT461" s="205" t="s">
        <v>169</v>
      </c>
      <c r="AU461" s="205" t="s">
        <v>83</v>
      </c>
      <c r="AV461" s="13" t="s">
        <v>83</v>
      </c>
      <c r="AW461" s="13" t="s">
        <v>34</v>
      </c>
      <c r="AX461" s="13" t="s">
        <v>73</v>
      </c>
      <c r="AY461" s="205" t="s">
        <v>149</v>
      </c>
    </row>
    <row r="462" spans="1:65" s="2" customFormat="1" ht="16.5" customHeight="1">
      <c r="A462" s="35"/>
      <c r="B462" s="36"/>
      <c r="C462" s="174" t="s">
        <v>603</v>
      </c>
      <c r="D462" s="174" t="s">
        <v>151</v>
      </c>
      <c r="E462" s="175" t="s">
        <v>604</v>
      </c>
      <c r="F462" s="176" t="s">
        <v>605</v>
      </c>
      <c r="G462" s="177" t="s">
        <v>154</v>
      </c>
      <c r="H462" s="178">
        <v>5.5549999999999997</v>
      </c>
      <c r="I462" s="179"/>
      <c r="J462" s="180">
        <f>ROUND(I462*H462,2)</f>
        <v>0</v>
      </c>
      <c r="K462" s="176" t="s">
        <v>155</v>
      </c>
      <c r="L462" s="40"/>
      <c r="M462" s="181" t="s">
        <v>19</v>
      </c>
      <c r="N462" s="182" t="s">
        <v>44</v>
      </c>
      <c r="O462" s="65"/>
      <c r="P462" s="183">
        <f>O462*H462</f>
        <v>0</v>
      </c>
      <c r="Q462" s="183">
        <v>0</v>
      </c>
      <c r="R462" s="183">
        <f>Q462*H462</f>
        <v>0</v>
      </c>
      <c r="S462" s="183">
        <v>0</v>
      </c>
      <c r="T462" s="184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185" t="s">
        <v>156</v>
      </c>
      <c r="AT462" s="185" t="s">
        <v>151</v>
      </c>
      <c r="AU462" s="185" t="s">
        <v>83</v>
      </c>
      <c r="AY462" s="18" t="s">
        <v>149</v>
      </c>
      <c r="BE462" s="186">
        <f>IF(N462="základní",J462,0)</f>
        <v>0</v>
      </c>
      <c r="BF462" s="186">
        <f>IF(N462="snížená",J462,0)</f>
        <v>0</v>
      </c>
      <c r="BG462" s="186">
        <f>IF(N462="zákl. přenesená",J462,0)</f>
        <v>0</v>
      </c>
      <c r="BH462" s="186">
        <f>IF(N462="sníž. přenesená",J462,0)</f>
        <v>0</v>
      </c>
      <c r="BI462" s="186">
        <f>IF(N462="nulová",J462,0)</f>
        <v>0</v>
      </c>
      <c r="BJ462" s="18" t="s">
        <v>81</v>
      </c>
      <c r="BK462" s="186">
        <f>ROUND(I462*H462,2)</f>
        <v>0</v>
      </c>
      <c r="BL462" s="18" t="s">
        <v>156</v>
      </c>
      <c r="BM462" s="185" t="s">
        <v>606</v>
      </c>
    </row>
    <row r="463" spans="1:65" s="2" customFormat="1" ht="11.25">
      <c r="A463" s="35"/>
      <c r="B463" s="36"/>
      <c r="C463" s="37"/>
      <c r="D463" s="187" t="s">
        <v>158</v>
      </c>
      <c r="E463" s="37"/>
      <c r="F463" s="188" t="s">
        <v>607</v>
      </c>
      <c r="G463" s="37"/>
      <c r="H463" s="37"/>
      <c r="I463" s="189"/>
      <c r="J463" s="37"/>
      <c r="K463" s="37"/>
      <c r="L463" s="40"/>
      <c r="M463" s="190"/>
      <c r="N463" s="191"/>
      <c r="O463" s="65"/>
      <c r="P463" s="65"/>
      <c r="Q463" s="65"/>
      <c r="R463" s="65"/>
      <c r="S463" s="65"/>
      <c r="T463" s="66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8" t="s">
        <v>158</v>
      </c>
      <c r="AU463" s="18" t="s">
        <v>83</v>
      </c>
    </row>
    <row r="464" spans="1:65" s="2" customFormat="1" ht="11.25">
      <c r="A464" s="35"/>
      <c r="B464" s="36"/>
      <c r="C464" s="37"/>
      <c r="D464" s="192" t="s">
        <v>160</v>
      </c>
      <c r="E464" s="37"/>
      <c r="F464" s="193" t="s">
        <v>608</v>
      </c>
      <c r="G464" s="37"/>
      <c r="H464" s="37"/>
      <c r="I464" s="189"/>
      <c r="J464" s="37"/>
      <c r="K464" s="37"/>
      <c r="L464" s="40"/>
      <c r="M464" s="190"/>
      <c r="N464" s="191"/>
      <c r="O464" s="65"/>
      <c r="P464" s="65"/>
      <c r="Q464" s="65"/>
      <c r="R464" s="65"/>
      <c r="S464" s="65"/>
      <c r="T464" s="66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T464" s="18" t="s">
        <v>160</v>
      </c>
      <c r="AU464" s="18" t="s">
        <v>83</v>
      </c>
    </row>
    <row r="465" spans="1:65" s="2" customFormat="1" ht="16.5" customHeight="1">
      <c r="A465" s="35"/>
      <c r="B465" s="36"/>
      <c r="C465" s="174" t="s">
        <v>609</v>
      </c>
      <c r="D465" s="174" t="s">
        <v>151</v>
      </c>
      <c r="E465" s="175" t="s">
        <v>610</v>
      </c>
      <c r="F465" s="176" t="s">
        <v>611</v>
      </c>
      <c r="G465" s="177" t="s">
        <v>154</v>
      </c>
      <c r="H465" s="178">
        <v>5.5549999999999997</v>
      </c>
      <c r="I465" s="179"/>
      <c r="J465" s="180">
        <f>ROUND(I465*H465,2)</f>
        <v>0</v>
      </c>
      <c r="K465" s="176" t="s">
        <v>155</v>
      </c>
      <c r="L465" s="40"/>
      <c r="M465" s="181" t="s">
        <v>19</v>
      </c>
      <c r="N465" s="182" t="s">
        <v>44</v>
      </c>
      <c r="O465" s="65"/>
      <c r="P465" s="183">
        <f>O465*H465</f>
        <v>0</v>
      </c>
      <c r="Q465" s="183">
        <v>3.2000000000000002E-3</v>
      </c>
      <c r="R465" s="183">
        <f>Q465*H465</f>
        <v>1.7776E-2</v>
      </c>
      <c r="S465" s="183">
        <v>0</v>
      </c>
      <c r="T465" s="184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185" t="s">
        <v>156</v>
      </c>
      <c r="AT465" s="185" t="s">
        <v>151</v>
      </c>
      <c r="AU465" s="185" t="s">
        <v>83</v>
      </c>
      <c r="AY465" s="18" t="s">
        <v>149</v>
      </c>
      <c r="BE465" s="186">
        <f>IF(N465="základní",J465,0)</f>
        <v>0</v>
      </c>
      <c r="BF465" s="186">
        <f>IF(N465="snížená",J465,0)</f>
        <v>0</v>
      </c>
      <c r="BG465" s="186">
        <f>IF(N465="zákl. přenesená",J465,0)</f>
        <v>0</v>
      </c>
      <c r="BH465" s="186">
        <f>IF(N465="sníž. přenesená",J465,0)</f>
        <v>0</v>
      </c>
      <c r="BI465" s="186">
        <f>IF(N465="nulová",J465,0)</f>
        <v>0</v>
      </c>
      <c r="BJ465" s="18" t="s">
        <v>81</v>
      </c>
      <c r="BK465" s="186">
        <f>ROUND(I465*H465,2)</f>
        <v>0</v>
      </c>
      <c r="BL465" s="18" t="s">
        <v>156</v>
      </c>
      <c r="BM465" s="185" t="s">
        <v>612</v>
      </c>
    </row>
    <row r="466" spans="1:65" s="2" customFormat="1" ht="11.25">
      <c r="A466" s="35"/>
      <c r="B466" s="36"/>
      <c r="C466" s="37"/>
      <c r="D466" s="187" t="s">
        <v>158</v>
      </c>
      <c r="E466" s="37"/>
      <c r="F466" s="188" t="s">
        <v>613</v>
      </c>
      <c r="G466" s="37"/>
      <c r="H466" s="37"/>
      <c r="I466" s="189"/>
      <c r="J466" s="37"/>
      <c r="K466" s="37"/>
      <c r="L466" s="40"/>
      <c r="M466" s="190"/>
      <c r="N466" s="191"/>
      <c r="O466" s="65"/>
      <c r="P466" s="65"/>
      <c r="Q466" s="65"/>
      <c r="R466" s="65"/>
      <c r="S466" s="65"/>
      <c r="T466" s="66"/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T466" s="18" t="s">
        <v>158</v>
      </c>
      <c r="AU466" s="18" t="s">
        <v>83</v>
      </c>
    </row>
    <row r="467" spans="1:65" s="2" customFormat="1" ht="11.25">
      <c r="A467" s="35"/>
      <c r="B467" s="36"/>
      <c r="C467" s="37"/>
      <c r="D467" s="192" t="s">
        <v>160</v>
      </c>
      <c r="E467" s="37"/>
      <c r="F467" s="193" t="s">
        <v>614</v>
      </c>
      <c r="G467" s="37"/>
      <c r="H467" s="37"/>
      <c r="I467" s="189"/>
      <c r="J467" s="37"/>
      <c r="K467" s="37"/>
      <c r="L467" s="40"/>
      <c r="M467" s="190"/>
      <c r="N467" s="191"/>
      <c r="O467" s="65"/>
      <c r="P467" s="65"/>
      <c r="Q467" s="65"/>
      <c r="R467" s="65"/>
      <c r="S467" s="65"/>
      <c r="T467" s="66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T467" s="18" t="s">
        <v>160</v>
      </c>
      <c r="AU467" s="18" t="s">
        <v>83</v>
      </c>
    </row>
    <row r="468" spans="1:65" s="14" customFormat="1" ht="11.25">
      <c r="B468" s="206"/>
      <c r="C468" s="207"/>
      <c r="D468" s="187" t="s">
        <v>169</v>
      </c>
      <c r="E468" s="208" t="s">
        <v>19</v>
      </c>
      <c r="F468" s="209" t="s">
        <v>494</v>
      </c>
      <c r="G468" s="207"/>
      <c r="H468" s="208" t="s">
        <v>19</v>
      </c>
      <c r="I468" s="210"/>
      <c r="J468" s="207"/>
      <c r="K468" s="207"/>
      <c r="L468" s="211"/>
      <c r="M468" s="212"/>
      <c r="N468" s="213"/>
      <c r="O468" s="213"/>
      <c r="P468" s="213"/>
      <c r="Q468" s="213"/>
      <c r="R468" s="213"/>
      <c r="S468" s="213"/>
      <c r="T468" s="214"/>
      <c r="AT468" s="215" t="s">
        <v>169</v>
      </c>
      <c r="AU468" s="215" t="s">
        <v>83</v>
      </c>
      <c r="AV468" s="14" t="s">
        <v>81</v>
      </c>
      <c r="AW468" s="14" t="s">
        <v>34</v>
      </c>
      <c r="AX468" s="14" t="s">
        <v>73</v>
      </c>
      <c r="AY468" s="215" t="s">
        <v>149</v>
      </c>
    </row>
    <row r="469" spans="1:65" s="13" customFormat="1" ht="11.25">
      <c r="B469" s="195"/>
      <c r="C469" s="196"/>
      <c r="D469" s="187" t="s">
        <v>169</v>
      </c>
      <c r="E469" s="197" t="s">
        <v>19</v>
      </c>
      <c r="F469" s="198" t="s">
        <v>590</v>
      </c>
      <c r="G469" s="196"/>
      <c r="H469" s="199">
        <v>5.5549999999999997</v>
      </c>
      <c r="I469" s="200"/>
      <c r="J469" s="196"/>
      <c r="K469" s="196"/>
      <c r="L469" s="201"/>
      <c r="M469" s="202"/>
      <c r="N469" s="203"/>
      <c r="O469" s="203"/>
      <c r="P469" s="203"/>
      <c r="Q469" s="203"/>
      <c r="R469" s="203"/>
      <c r="S469" s="203"/>
      <c r="T469" s="204"/>
      <c r="AT469" s="205" t="s">
        <v>169</v>
      </c>
      <c r="AU469" s="205" t="s">
        <v>83</v>
      </c>
      <c r="AV469" s="13" t="s">
        <v>83</v>
      </c>
      <c r="AW469" s="13" t="s">
        <v>34</v>
      </c>
      <c r="AX469" s="13" t="s">
        <v>73</v>
      </c>
      <c r="AY469" s="205" t="s">
        <v>149</v>
      </c>
    </row>
    <row r="470" spans="1:65" s="2" customFormat="1" ht="16.5" customHeight="1">
      <c r="A470" s="35"/>
      <c r="B470" s="36"/>
      <c r="C470" s="174" t="s">
        <v>615</v>
      </c>
      <c r="D470" s="174" t="s">
        <v>151</v>
      </c>
      <c r="E470" s="175" t="s">
        <v>616</v>
      </c>
      <c r="F470" s="176" t="s">
        <v>617</v>
      </c>
      <c r="G470" s="177" t="s">
        <v>265</v>
      </c>
      <c r="H470" s="178">
        <v>7.0000000000000007E-2</v>
      </c>
      <c r="I470" s="179"/>
      <c r="J470" s="180">
        <f>ROUND(I470*H470,2)</f>
        <v>0</v>
      </c>
      <c r="K470" s="176" t="s">
        <v>155</v>
      </c>
      <c r="L470" s="40"/>
      <c r="M470" s="181" t="s">
        <v>19</v>
      </c>
      <c r="N470" s="182" t="s">
        <v>44</v>
      </c>
      <c r="O470" s="65"/>
      <c r="P470" s="183">
        <f>O470*H470</f>
        <v>0</v>
      </c>
      <c r="Q470" s="183">
        <v>1.05555</v>
      </c>
      <c r="R470" s="183">
        <f>Q470*H470</f>
        <v>7.388850000000001E-2</v>
      </c>
      <c r="S470" s="183">
        <v>0</v>
      </c>
      <c r="T470" s="184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185" t="s">
        <v>156</v>
      </c>
      <c r="AT470" s="185" t="s">
        <v>151</v>
      </c>
      <c r="AU470" s="185" t="s">
        <v>83</v>
      </c>
      <c r="AY470" s="18" t="s">
        <v>149</v>
      </c>
      <c r="BE470" s="186">
        <f>IF(N470="základní",J470,0)</f>
        <v>0</v>
      </c>
      <c r="BF470" s="186">
        <f>IF(N470="snížená",J470,0)</f>
        <v>0</v>
      </c>
      <c r="BG470" s="186">
        <f>IF(N470="zákl. přenesená",J470,0)</f>
        <v>0</v>
      </c>
      <c r="BH470" s="186">
        <f>IF(N470="sníž. přenesená",J470,0)</f>
        <v>0</v>
      </c>
      <c r="BI470" s="186">
        <f>IF(N470="nulová",J470,0)</f>
        <v>0</v>
      </c>
      <c r="BJ470" s="18" t="s">
        <v>81</v>
      </c>
      <c r="BK470" s="186">
        <f>ROUND(I470*H470,2)</f>
        <v>0</v>
      </c>
      <c r="BL470" s="18" t="s">
        <v>156</v>
      </c>
      <c r="BM470" s="185" t="s">
        <v>618</v>
      </c>
    </row>
    <row r="471" spans="1:65" s="2" customFormat="1" ht="29.25">
      <c r="A471" s="35"/>
      <c r="B471" s="36"/>
      <c r="C471" s="37"/>
      <c r="D471" s="187" t="s">
        <v>158</v>
      </c>
      <c r="E471" s="37"/>
      <c r="F471" s="188" t="s">
        <v>619</v>
      </c>
      <c r="G471" s="37"/>
      <c r="H471" s="37"/>
      <c r="I471" s="189"/>
      <c r="J471" s="37"/>
      <c r="K471" s="37"/>
      <c r="L471" s="40"/>
      <c r="M471" s="190"/>
      <c r="N471" s="191"/>
      <c r="O471" s="65"/>
      <c r="P471" s="65"/>
      <c r="Q471" s="65"/>
      <c r="R471" s="65"/>
      <c r="S471" s="65"/>
      <c r="T471" s="66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8" t="s">
        <v>158</v>
      </c>
      <c r="AU471" s="18" t="s">
        <v>83</v>
      </c>
    </row>
    <row r="472" spans="1:65" s="2" customFormat="1" ht="11.25">
      <c r="A472" s="35"/>
      <c r="B472" s="36"/>
      <c r="C472" s="37"/>
      <c r="D472" s="192" t="s">
        <v>160</v>
      </c>
      <c r="E472" s="37"/>
      <c r="F472" s="193" t="s">
        <v>620</v>
      </c>
      <c r="G472" s="37"/>
      <c r="H472" s="37"/>
      <c r="I472" s="189"/>
      <c r="J472" s="37"/>
      <c r="K472" s="37"/>
      <c r="L472" s="40"/>
      <c r="M472" s="190"/>
      <c r="N472" s="191"/>
      <c r="O472" s="65"/>
      <c r="P472" s="65"/>
      <c r="Q472" s="65"/>
      <c r="R472" s="65"/>
      <c r="S472" s="65"/>
      <c r="T472" s="66"/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T472" s="18" t="s">
        <v>160</v>
      </c>
      <c r="AU472" s="18" t="s">
        <v>83</v>
      </c>
    </row>
    <row r="473" spans="1:65" s="13" customFormat="1" ht="11.25">
      <c r="B473" s="195"/>
      <c r="C473" s="196"/>
      <c r="D473" s="187" t="s">
        <v>169</v>
      </c>
      <c r="E473" s="197" t="s">
        <v>19</v>
      </c>
      <c r="F473" s="198" t="s">
        <v>621</v>
      </c>
      <c r="G473" s="196"/>
      <c r="H473" s="199">
        <v>7.0000000000000007E-2</v>
      </c>
      <c r="I473" s="200"/>
      <c r="J473" s="196"/>
      <c r="K473" s="196"/>
      <c r="L473" s="201"/>
      <c r="M473" s="202"/>
      <c r="N473" s="203"/>
      <c r="O473" s="203"/>
      <c r="P473" s="203"/>
      <c r="Q473" s="203"/>
      <c r="R473" s="203"/>
      <c r="S473" s="203"/>
      <c r="T473" s="204"/>
      <c r="AT473" s="205" t="s">
        <v>169</v>
      </c>
      <c r="AU473" s="205" t="s">
        <v>83</v>
      </c>
      <c r="AV473" s="13" t="s">
        <v>83</v>
      </c>
      <c r="AW473" s="13" t="s">
        <v>34</v>
      </c>
      <c r="AX473" s="13" t="s">
        <v>73</v>
      </c>
      <c r="AY473" s="205" t="s">
        <v>149</v>
      </c>
    </row>
    <row r="474" spans="1:65" s="2" customFormat="1" ht="16.5" customHeight="1">
      <c r="A474" s="35"/>
      <c r="B474" s="36"/>
      <c r="C474" s="174" t="s">
        <v>622</v>
      </c>
      <c r="D474" s="174" t="s">
        <v>151</v>
      </c>
      <c r="E474" s="175" t="s">
        <v>623</v>
      </c>
      <c r="F474" s="176" t="s">
        <v>624</v>
      </c>
      <c r="G474" s="177" t="s">
        <v>265</v>
      </c>
      <c r="H474" s="178">
        <v>5.3999999999999999E-2</v>
      </c>
      <c r="I474" s="179"/>
      <c r="J474" s="180">
        <f>ROUND(I474*H474,2)</f>
        <v>0</v>
      </c>
      <c r="K474" s="176" t="s">
        <v>155</v>
      </c>
      <c r="L474" s="40"/>
      <c r="M474" s="181" t="s">
        <v>19</v>
      </c>
      <c r="N474" s="182" t="s">
        <v>44</v>
      </c>
      <c r="O474" s="65"/>
      <c r="P474" s="183">
        <f>O474*H474</f>
        <v>0</v>
      </c>
      <c r="Q474" s="183">
        <v>1.06277</v>
      </c>
      <c r="R474" s="183">
        <f>Q474*H474</f>
        <v>5.7389579999999996E-2</v>
      </c>
      <c r="S474" s="183">
        <v>0</v>
      </c>
      <c r="T474" s="184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185" t="s">
        <v>156</v>
      </c>
      <c r="AT474" s="185" t="s">
        <v>151</v>
      </c>
      <c r="AU474" s="185" t="s">
        <v>83</v>
      </c>
      <c r="AY474" s="18" t="s">
        <v>149</v>
      </c>
      <c r="BE474" s="186">
        <f>IF(N474="základní",J474,0)</f>
        <v>0</v>
      </c>
      <c r="BF474" s="186">
        <f>IF(N474="snížená",J474,0)</f>
        <v>0</v>
      </c>
      <c r="BG474" s="186">
        <f>IF(N474="zákl. přenesená",J474,0)</f>
        <v>0</v>
      </c>
      <c r="BH474" s="186">
        <f>IF(N474="sníž. přenesená",J474,0)</f>
        <v>0</v>
      </c>
      <c r="BI474" s="186">
        <f>IF(N474="nulová",J474,0)</f>
        <v>0</v>
      </c>
      <c r="BJ474" s="18" t="s">
        <v>81</v>
      </c>
      <c r="BK474" s="186">
        <f>ROUND(I474*H474,2)</f>
        <v>0</v>
      </c>
      <c r="BL474" s="18" t="s">
        <v>156</v>
      </c>
      <c r="BM474" s="185" t="s">
        <v>625</v>
      </c>
    </row>
    <row r="475" spans="1:65" s="2" customFormat="1" ht="29.25">
      <c r="A475" s="35"/>
      <c r="B475" s="36"/>
      <c r="C475" s="37"/>
      <c r="D475" s="187" t="s">
        <v>158</v>
      </c>
      <c r="E475" s="37"/>
      <c r="F475" s="188" t="s">
        <v>626</v>
      </c>
      <c r="G475" s="37"/>
      <c r="H475" s="37"/>
      <c r="I475" s="189"/>
      <c r="J475" s="37"/>
      <c r="K475" s="37"/>
      <c r="L475" s="40"/>
      <c r="M475" s="190"/>
      <c r="N475" s="191"/>
      <c r="O475" s="65"/>
      <c r="P475" s="65"/>
      <c r="Q475" s="65"/>
      <c r="R475" s="65"/>
      <c r="S475" s="65"/>
      <c r="T475" s="66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8" t="s">
        <v>158</v>
      </c>
      <c r="AU475" s="18" t="s">
        <v>83</v>
      </c>
    </row>
    <row r="476" spans="1:65" s="2" customFormat="1" ht="11.25">
      <c r="A476" s="35"/>
      <c r="B476" s="36"/>
      <c r="C476" s="37"/>
      <c r="D476" s="192" t="s">
        <v>160</v>
      </c>
      <c r="E476" s="37"/>
      <c r="F476" s="193" t="s">
        <v>627</v>
      </c>
      <c r="G476" s="37"/>
      <c r="H476" s="37"/>
      <c r="I476" s="189"/>
      <c r="J476" s="37"/>
      <c r="K476" s="37"/>
      <c r="L476" s="40"/>
      <c r="M476" s="190"/>
      <c r="N476" s="191"/>
      <c r="O476" s="65"/>
      <c r="P476" s="65"/>
      <c r="Q476" s="65"/>
      <c r="R476" s="65"/>
      <c r="S476" s="65"/>
      <c r="T476" s="66"/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T476" s="18" t="s">
        <v>160</v>
      </c>
      <c r="AU476" s="18" t="s">
        <v>83</v>
      </c>
    </row>
    <row r="477" spans="1:65" s="13" customFormat="1" ht="11.25">
      <c r="B477" s="195"/>
      <c r="C477" s="196"/>
      <c r="D477" s="187" t="s">
        <v>169</v>
      </c>
      <c r="E477" s="197" t="s">
        <v>19</v>
      </c>
      <c r="F477" s="198" t="s">
        <v>628</v>
      </c>
      <c r="G477" s="196"/>
      <c r="H477" s="199">
        <v>5.3999999999999999E-2</v>
      </c>
      <c r="I477" s="200"/>
      <c r="J477" s="196"/>
      <c r="K477" s="196"/>
      <c r="L477" s="201"/>
      <c r="M477" s="202"/>
      <c r="N477" s="203"/>
      <c r="O477" s="203"/>
      <c r="P477" s="203"/>
      <c r="Q477" s="203"/>
      <c r="R477" s="203"/>
      <c r="S477" s="203"/>
      <c r="T477" s="204"/>
      <c r="AT477" s="205" t="s">
        <v>169</v>
      </c>
      <c r="AU477" s="205" t="s">
        <v>83</v>
      </c>
      <c r="AV477" s="13" t="s">
        <v>83</v>
      </c>
      <c r="AW477" s="13" t="s">
        <v>34</v>
      </c>
      <c r="AX477" s="13" t="s">
        <v>73</v>
      </c>
      <c r="AY477" s="205" t="s">
        <v>149</v>
      </c>
    </row>
    <row r="478" spans="1:65" s="2" customFormat="1" ht="24.2" customHeight="1">
      <c r="A478" s="35"/>
      <c r="B478" s="36"/>
      <c r="C478" s="174" t="s">
        <v>629</v>
      </c>
      <c r="D478" s="174" t="s">
        <v>151</v>
      </c>
      <c r="E478" s="175" t="s">
        <v>630</v>
      </c>
      <c r="F478" s="176" t="s">
        <v>631</v>
      </c>
      <c r="G478" s="177" t="s">
        <v>265</v>
      </c>
      <c r="H478" s="178">
        <v>0.24099999999999999</v>
      </c>
      <c r="I478" s="179"/>
      <c r="J478" s="180">
        <f>ROUND(I478*H478,2)</f>
        <v>0</v>
      </c>
      <c r="K478" s="176" t="s">
        <v>155</v>
      </c>
      <c r="L478" s="40"/>
      <c r="M478" s="181" t="s">
        <v>19</v>
      </c>
      <c r="N478" s="182" t="s">
        <v>44</v>
      </c>
      <c r="O478" s="65"/>
      <c r="P478" s="183">
        <f>O478*H478</f>
        <v>0</v>
      </c>
      <c r="Q478" s="183">
        <v>1.7090000000000001E-2</v>
      </c>
      <c r="R478" s="183">
        <f>Q478*H478</f>
        <v>4.1186900000000004E-3</v>
      </c>
      <c r="S478" s="183">
        <v>0</v>
      </c>
      <c r="T478" s="184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185" t="s">
        <v>156</v>
      </c>
      <c r="AT478" s="185" t="s">
        <v>151</v>
      </c>
      <c r="AU478" s="185" t="s">
        <v>83</v>
      </c>
      <c r="AY478" s="18" t="s">
        <v>149</v>
      </c>
      <c r="BE478" s="186">
        <f>IF(N478="základní",J478,0)</f>
        <v>0</v>
      </c>
      <c r="BF478" s="186">
        <f>IF(N478="snížená",J478,0)</f>
        <v>0</v>
      </c>
      <c r="BG478" s="186">
        <f>IF(N478="zákl. přenesená",J478,0)</f>
        <v>0</v>
      </c>
      <c r="BH478" s="186">
        <f>IF(N478="sníž. přenesená",J478,0)</f>
        <v>0</v>
      </c>
      <c r="BI478" s="186">
        <f>IF(N478="nulová",J478,0)</f>
        <v>0</v>
      </c>
      <c r="BJ478" s="18" t="s">
        <v>81</v>
      </c>
      <c r="BK478" s="186">
        <f>ROUND(I478*H478,2)</f>
        <v>0</v>
      </c>
      <c r="BL478" s="18" t="s">
        <v>156</v>
      </c>
      <c r="BM478" s="185" t="s">
        <v>632</v>
      </c>
    </row>
    <row r="479" spans="1:65" s="2" customFormat="1" ht="11.25">
      <c r="A479" s="35"/>
      <c r="B479" s="36"/>
      <c r="C479" s="37"/>
      <c r="D479" s="187" t="s">
        <v>158</v>
      </c>
      <c r="E479" s="37"/>
      <c r="F479" s="188" t="s">
        <v>633</v>
      </c>
      <c r="G479" s="37"/>
      <c r="H479" s="37"/>
      <c r="I479" s="189"/>
      <c r="J479" s="37"/>
      <c r="K479" s="37"/>
      <c r="L479" s="40"/>
      <c r="M479" s="190"/>
      <c r="N479" s="191"/>
      <c r="O479" s="65"/>
      <c r="P479" s="65"/>
      <c r="Q479" s="65"/>
      <c r="R479" s="65"/>
      <c r="S479" s="65"/>
      <c r="T479" s="66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T479" s="18" t="s">
        <v>158</v>
      </c>
      <c r="AU479" s="18" t="s">
        <v>83</v>
      </c>
    </row>
    <row r="480" spans="1:65" s="2" customFormat="1" ht="11.25">
      <c r="A480" s="35"/>
      <c r="B480" s="36"/>
      <c r="C480" s="37"/>
      <c r="D480" s="192" t="s">
        <v>160</v>
      </c>
      <c r="E480" s="37"/>
      <c r="F480" s="193" t="s">
        <v>634</v>
      </c>
      <c r="G480" s="37"/>
      <c r="H480" s="37"/>
      <c r="I480" s="189"/>
      <c r="J480" s="37"/>
      <c r="K480" s="37"/>
      <c r="L480" s="40"/>
      <c r="M480" s="190"/>
      <c r="N480" s="191"/>
      <c r="O480" s="65"/>
      <c r="P480" s="65"/>
      <c r="Q480" s="65"/>
      <c r="R480" s="65"/>
      <c r="S480" s="65"/>
      <c r="T480" s="66"/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T480" s="18" t="s">
        <v>160</v>
      </c>
      <c r="AU480" s="18" t="s">
        <v>83</v>
      </c>
    </row>
    <row r="481" spans="1:65" s="2" customFormat="1" ht="19.5">
      <c r="A481" s="35"/>
      <c r="B481" s="36"/>
      <c r="C481" s="37"/>
      <c r="D481" s="187" t="s">
        <v>162</v>
      </c>
      <c r="E481" s="37"/>
      <c r="F481" s="194" t="s">
        <v>635</v>
      </c>
      <c r="G481" s="37"/>
      <c r="H481" s="37"/>
      <c r="I481" s="189"/>
      <c r="J481" s="37"/>
      <c r="K481" s="37"/>
      <c r="L481" s="40"/>
      <c r="M481" s="190"/>
      <c r="N481" s="191"/>
      <c r="O481" s="65"/>
      <c r="P481" s="65"/>
      <c r="Q481" s="65"/>
      <c r="R481" s="65"/>
      <c r="S481" s="65"/>
      <c r="T481" s="66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T481" s="18" t="s">
        <v>162</v>
      </c>
      <c r="AU481" s="18" t="s">
        <v>83</v>
      </c>
    </row>
    <row r="482" spans="1:65" s="14" customFormat="1" ht="11.25">
      <c r="B482" s="206"/>
      <c r="C482" s="207"/>
      <c r="D482" s="187" t="s">
        <v>169</v>
      </c>
      <c r="E482" s="208" t="s">
        <v>19</v>
      </c>
      <c r="F482" s="209" t="s">
        <v>214</v>
      </c>
      <c r="G482" s="207"/>
      <c r="H482" s="208" t="s">
        <v>19</v>
      </c>
      <c r="I482" s="210"/>
      <c r="J482" s="207"/>
      <c r="K482" s="207"/>
      <c r="L482" s="211"/>
      <c r="M482" s="212"/>
      <c r="N482" s="213"/>
      <c r="O482" s="213"/>
      <c r="P482" s="213"/>
      <c r="Q482" s="213"/>
      <c r="R482" s="213"/>
      <c r="S482" s="213"/>
      <c r="T482" s="214"/>
      <c r="AT482" s="215" t="s">
        <v>169</v>
      </c>
      <c r="AU482" s="215" t="s">
        <v>83</v>
      </c>
      <c r="AV482" s="14" t="s">
        <v>81</v>
      </c>
      <c r="AW482" s="14" t="s">
        <v>34</v>
      </c>
      <c r="AX482" s="14" t="s">
        <v>73</v>
      </c>
      <c r="AY482" s="215" t="s">
        <v>149</v>
      </c>
    </row>
    <row r="483" spans="1:65" s="13" customFormat="1" ht="11.25">
      <c r="B483" s="195"/>
      <c r="C483" s="196"/>
      <c r="D483" s="187" t="s">
        <v>169</v>
      </c>
      <c r="E483" s="197" t="s">
        <v>19</v>
      </c>
      <c r="F483" s="198" t="s">
        <v>636</v>
      </c>
      <c r="G483" s="196"/>
      <c r="H483" s="199">
        <v>0.24099999999999999</v>
      </c>
      <c r="I483" s="200"/>
      <c r="J483" s="196"/>
      <c r="K483" s="196"/>
      <c r="L483" s="201"/>
      <c r="M483" s="202"/>
      <c r="N483" s="203"/>
      <c r="O483" s="203"/>
      <c r="P483" s="203"/>
      <c r="Q483" s="203"/>
      <c r="R483" s="203"/>
      <c r="S483" s="203"/>
      <c r="T483" s="204"/>
      <c r="AT483" s="205" t="s">
        <v>169</v>
      </c>
      <c r="AU483" s="205" t="s">
        <v>83</v>
      </c>
      <c r="AV483" s="13" t="s">
        <v>83</v>
      </c>
      <c r="AW483" s="13" t="s">
        <v>34</v>
      </c>
      <c r="AX483" s="13" t="s">
        <v>73</v>
      </c>
      <c r="AY483" s="205" t="s">
        <v>149</v>
      </c>
    </row>
    <row r="484" spans="1:65" s="2" customFormat="1" ht="16.5" customHeight="1">
      <c r="A484" s="35"/>
      <c r="B484" s="36"/>
      <c r="C484" s="216" t="s">
        <v>637</v>
      </c>
      <c r="D484" s="216" t="s">
        <v>556</v>
      </c>
      <c r="E484" s="217" t="s">
        <v>638</v>
      </c>
      <c r="F484" s="218" t="s">
        <v>639</v>
      </c>
      <c r="G484" s="219" t="s">
        <v>265</v>
      </c>
      <c r="H484" s="220">
        <v>0.26</v>
      </c>
      <c r="I484" s="221"/>
      <c r="J484" s="222">
        <f>ROUND(I484*H484,2)</f>
        <v>0</v>
      </c>
      <c r="K484" s="218" t="s">
        <v>155</v>
      </c>
      <c r="L484" s="223"/>
      <c r="M484" s="224" t="s">
        <v>19</v>
      </c>
      <c r="N484" s="225" t="s">
        <v>44</v>
      </c>
      <c r="O484" s="65"/>
      <c r="P484" s="183">
        <f>O484*H484</f>
        <v>0</v>
      </c>
      <c r="Q484" s="183">
        <v>1</v>
      </c>
      <c r="R484" s="183">
        <f>Q484*H484</f>
        <v>0.26</v>
      </c>
      <c r="S484" s="183">
        <v>0</v>
      </c>
      <c r="T484" s="184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185" t="s">
        <v>217</v>
      </c>
      <c r="AT484" s="185" t="s">
        <v>556</v>
      </c>
      <c r="AU484" s="185" t="s">
        <v>83</v>
      </c>
      <c r="AY484" s="18" t="s">
        <v>149</v>
      </c>
      <c r="BE484" s="186">
        <f>IF(N484="základní",J484,0)</f>
        <v>0</v>
      </c>
      <c r="BF484" s="186">
        <f>IF(N484="snížená",J484,0)</f>
        <v>0</v>
      </c>
      <c r="BG484" s="186">
        <f>IF(N484="zákl. přenesená",J484,0)</f>
        <v>0</v>
      </c>
      <c r="BH484" s="186">
        <f>IF(N484="sníž. přenesená",J484,0)</f>
        <v>0</v>
      </c>
      <c r="BI484" s="186">
        <f>IF(N484="nulová",J484,0)</f>
        <v>0</v>
      </c>
      <c r="BJ484" s="18" t="s">
        <v>81</v>
      </c>
      <c r="BK484" s="186">
        <f>ROUND(I484*H484,2)</f>
        <v>0</v>
      </c>
      <c r="BL484" s="18" t="s">
        <v>156</v>
      </c>
      <c r="BM484" s="185" t="s">
        <v>640</v>
      </c>
    </row>
    <row r="485" spans="1:65" s="2" customFormat="1" ht="11.25">
      <c r="A485" s="35"/>
      <c r="B485" s="36"/>
      <c r="C485" s="37"/>
      <c r="D485" s="187" t="s">
        <v>158</v>
      </c>
      <c r="E485" s="37"/>
      <c r="F485" s="188" t="s">
        <v>639</v>
      </c>
      <c r="G485" s="37"/>
      <c r="H485" s="37"/>
      <c r="I485" s="189"/>
      <c r="J485" s="37"/>
      <c r="K485" s="37"/>
      <c r="L485" s="40"/>
      <c r="M485" s="190"/>
      <c r="N485" s="191"/>
      <c r="O485" s="65"/>
      <c r="P485" s="65"/>
      <c r="Q485" s="65"/>
      <c r="R485" s="65"/>
      <c r="S485" s="65"/>
      <c r="T485" s="66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T485" s="18" t="s">
        <v>158</v>
      </c>
      <c r="AU485" s="18" t="s">
        <v>83</v>
      </c>
    </row>
    <row r="486" spans="1:65" s="14" customFormat="1" ht="11.25">
      <c r="B486" s="206"/>
      <c r="C486" s="207"/>
      <c r="D486" s="187" t="s">
        <v>169</v>
      </c>
      <c r="E486" s="208" t="s">
        <v>19</v>
      </c>
      <c r="F486" s="209" t="s">
        <v>214</v>
      </c>
      <c r="G486" s="207"/>
      <c r="H486" s="208" t="s">
        <v>19</v>
      </c>
      <c r="I486" s="210"/>
      <c r="J486" s="207"/>
      <c r="K486" s="207"/>
      <c r="L486" s="211"/>
      <c r="M486" s="212"/>
      <c r="N486" s="213"/>
      <c r="O486" s="213"/>
      <c r="P486" s="213"/>
      <c r="Q486" s="213"/>
      <c r="R486" s="213"/>
      <c r="S486" s="213"/>
      <c r="T486" s="214"/>
      <c r="AT486" s="215" t="s">
        <v>169</v>
      </c>
      <c r="AU486" s="215" t="s">
        <v>83</v>
      </c>
      <c r="AV486" s="14" t="s">
        <v>81</v>
      </c>
      <c r="AW486" s="14" t="s">
        <v>34</v>
      </c>
      <c r="AX486" s="14" t="s">
        <v>73</v>
      </c>
      <c r="AY486" s="215" t="s">
        <v>149</v>
      </c>
    </row>
    <row r="487" spans="1:65" s="13" customFormat="1" ht="11.25">
      <c r="B487" s="195"/>
      <c r="C487" s="196"/>
      <c r="D487" s="187" t="s">
        <v>169</v>
      </c>
      <c r="E487" s="197" t="s">
        <v>19</v>
      </c>
      <c r="F487" s="198" t="s">
        <v>636</v>
      </c>
      <c r="G487" s="196"/>
      <c r="H487" s="199">
        <v>0.24099999999999999</v>
      </c>
      <c r="I487" s="200"/>
      <c r="J487" s="196"/>
      <c r="K487" s="196"/>
      <c r="L487" s="201"/>
      <c r="M487" s="202"/>
      <c r="N487" s="203"/>
      <c r="O487" s="203"/>
      <c r="P487" s="203"/>
      <c r="Q487" s="203"/>
      <c r="R487" s="203"/>
      <c r="S487" s="203"/>
      <c r="T487" s="204"/>
      <c r="AT487" s="205" t="s">
        <v>169</v>
      </c>
      <c r="AU487" s="205" t="s">
        <v>83</v>
      </c>
      <c r="AV487" s="13" t="s">
        <v>83</v>
      </c>
      <c r="AW487" s="13" t="s">
        <v>34</v>
      </c>
      <c r="AX487" s="13" t="s">
        <v>73</v>
      </c>
      <c r="AY487" s="205" t="s">
        <v>149</v>
      </c>
    </row>
    <row r="488" spans="1:65" s="13" customFormat="1" ht="11.25">
      <c r="B488" s="195"/>
      <c r="C488" s="196"/>
      <c r="D488" s="187" t="s">
        <v>169</v>
      </c>
      <c r="E488" s="196"/>
      <c r="F488" s="198" t="s">
        <v>641</v>
      </c>
      <c r="G488" s="196"/>
      <c r="H488" s="199">
        <v>0.26</v>
      </c>
      <c r="I488" s="200"/>
      <c r="J488" s="196"/>
      <c r="K488" s="196"/>
      <c r="L488" s="201"/>
      <c r="M488" s="202"/>
      <c r="N488" s="203"/>
      <c r="O488" s="203"/>
      <c r="P488" s="203"/>
      <c r="Q488" s="203"/>
      <c r="R488" s="203"/>
      <c r="S488" s="203"/>
      <c r="T488" s="204"/>
      <c r="AT488" s="205" t="s">
        <v>169</v>
      </c>
      <c r="AU488" s="205" t="s">
        <v>83</v>
      </c>
      <c r="AV488" s="13" t="s">
        <v>83</v>
      </c>
      <c r="AW488" s="13" t="s">
        <v>4</v>
      </c>
      <c r="AX488" s="13" t="s">
        <v>81</v>
      </c>
      <c r="AY488" s="205" t="s">
        <v>149</v>
      </c>
    </row>
    <row r="489" spans="1:65" s="2" customFormat="1" ht="16.5" customHeight="1">
      <c r="A489" s="35"/>
      <c r="B489" s="36"/>
      <c r="C489" s="174" t="s">
        <v>642</v>
      </c>
      <c r="D489" s="174" t="s">
        <v>151</v>
      </c>
      <c r="E489" s="175" t="s">
        <v>643</v>
      </c>
      <c r="F489" s="176" t="s">
        <v>644</v>
      </c>
      <c r="G489" s="177" t="s">
        <v>181</v>
      </c>
      <c r="H489" s="178">
        <v>2.6480000000000001</v>
      </c>
      <c r="I489" s="179"/>
      <c r="J489" s="180">
        <f>ROUND(I489*H489,2)</f>
        <v>0</v>
      </c>
      <c r="K489" s="176" t="s">
        <v>155</v>
      </c>
      <c r="L489" s="40"/>
      <c r="M489" s="181" t="s">
        <v>19</v>
      </c>
      <c r="N489" s="182" t="s">
        <v>44</v>
      </c>
      <c r="O489" s="65"/>
      <c r="P489" s="183">
        <f>O489*H489</f>
        <v>0</v>
      </c>
      <c r="Q489" s="183">
        <v>2.5019800000000001</v>
      </c>
      <c r="R489" s="183">
        <f>Q489*H489</f>
        <v>6.6252430400000009</v>
      </c>
      <c r="S489" s="183">
        <v>0</v>
      </c>
      <c r="T489" s="184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185" t="s">
        <v>156</v>
      </c>
      <c r="AT489" s="185" t="s">
        <v>151</v>
      </c>
      <c r="AU489" s="185" t="s">
        <v>83</v>
      </c>
      <c r="AY489" s="18" t="s">
        <v>149</v>
      </c>
      <c r="BE489" s="186">
        <f>IF(N489="základní",J489,0)</f>
        <v>0</v>
      </c>
      <c r="BF489" s="186">
        <f>IF(N489="snížená",J489,0)</f>
        <v>0</v>
      </c>
      <c r="BG489" s="186">
        <f>IF(N489="zákl. přenesená",J489,0)</f>
        <v>0</v>
      </c>
      <c r="BH489" s="186">
        <f>IF(N489="sníž. přenesená",J489,0)</f>
        <v>0</v>
      </c>
      <c r="BI489" s="186">
        <f>IF(N489="nulová",J489,0)</f>
        <v>0</v>
      </c>
      <c r="BJ489" s="18" t="s">
        <v>81</v>
      </c>
      <c r="BK489" s="186">
        <f>ROUND(I489*H489,2)</f>
        <v>0</v>
      </c>
      <c r="BL489" s="18" t="s">
        <v>156</v>
      </c>
      <c r="BM489" s="185" t="s">
        <v>645</v>
      </c>
    </row>
    <row r="490" spans="1:65" s="2" customFormat="1" ht="11.25">
      <c r="A490" s="35"/>
      <c r="B490" s="36"/>
      <c r="C490" s="37"/>
      <c r="D490" s="187" t="s">
        <v>158</v>
      </c>
      <c r="E490" s="37"/>
      <c r="F490" s="188" t="s">
        <v>646</v>
      </c>
      <c r="G490" s="37"/>
      <c r="H490" s="37"/>
      <c r="I490" s="189"/>
      <c r="J490" s="37"/>
      <c r="K490" s="37"/>
      <c r="L490" s="40"/>
      <c r="M490" s="190"/>
      <c r="N490" s="191"/>
      <c r="O490" s="65"/>
      <c r="P490" s="65"/>
      <c r="Q490" s="65"/>
      <c r="R490" s="65"/>
      <c r="S490" s="65"/>
      <c r="T490" s="66"/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T490" s="18" t="s">
        <v>158</v>
      </c>
      <c r="AU490" s="18" t="s">
        <v>83</v>
      </c>
    </row>
    <row r="491" spans="1:65" s="2" customFormat="1" ht="11.25">
      <c r="A491" s="35"/>
      <c r="B491" s="36"/>
      <c r="C491" s="37"/>
      <c r="D491" s="192" t="s">
        <v>160</v>
      </c>
      <c r="E491" s="37"/>
      <c r="F491" s="193" t="s">
        <v>647</v>
      </c>
      <c r="G491" s="37"/>
      <c r="H491" s="37"/>
      <c r="I491" s="189"/>
      <c r="J491" s="37"/>
      <c r="K491" s="37"/>
      <c r="L491" s="40"/>
      <c r="M491" s="190"/>
      <c r="N491" s="191"/>
      <c r="O491" s="65"/>
      <c r="P491" s="65"/>
      <c r="Q491" s="65"/>
      <c r="R491" s="65"/>
      <c r="S491" s="65"/>
      <c r="T491" s="66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8" t="s">
        <v>160</v>
      </c>
      <c r="AU491" s="18" t="s">
        <v>83</v>
      </c>
    </row>
    <row r="492" spans="1:65" s="14" customFormat="1" ht="11.25">
      <c r="B492" s="206"/>
      <c r="C492" s="207"/>
      <c r="D492" s="187" t="s">
        <v>169</v>
      </c>
      <c r="E492" s="208" t="s">
        <v>19</v>
      </c>
      <c r="F492" s="209" t="s">
        <v>214</v>
      </c>
      <c r="G492" s="207"/>
      <c r="H492" s="208" t="s">
        <v>19</v>
      </c>
      <c r="I492" s="210"/>
      <c r="J492" s="207"/>
      <c r="K492" s="207"/>
      <c r="L492" s="211"/>
      <c r="M492" s="212"/>
      <c r="N492" s="213"/>
      <c r="O492" s="213"/>
      <c r="P492" s="213"/>
      <c r="Q492" s="213"/>
      <c r="R492" s="213"/>
      <c r="S492" s="213"/>
      <c r="T492" s="214"/>
      <c r="AT492" s="215" t="s">
        <v>169</v>
      </c>
      <c r="AU492" s="215" t="s">
        <v>83</v>
      </c>
      <c r="AV492" s="14" t="s">
        <v>81</v>
      </c>
      <c r="AW492" s="14" t="s">
        <v>34</v>
      </c>
      <c r="AX492" s="14" t="s">
        <v>73</v>
      </c>
      <c r="AY492" s="215" t="s">
        <v>149</v>
      </c>
    </row>
    <row r="493" spans="1:65" s="13" customFormat="1" ht="11.25">
      <c r="B493" s="195"/>
      <c r="C493" s="196"/>
      <c r="D493" s="187" t="s">
        <v>169</v>
      </c>
      <c r="E493" s="197" t="s">
        <v>19</v>
      </c>
      <c r="F493" s="198" t="s">
        <v>648</v>
      </c>
      <c r="G493" s="196"/>
      <c r="H493" s="199">
        <v>2.6480000000000001</v>
      </c>
      <c r="I493" s="200"/>
      <c r="J493" s="196"/>
      <c r="K493" s="196"/>
      <c r="L493" s="201"/>
      <c r="M493" s="202"/>
      <c r="N493" s="203"/>
      <c r="O493" s="203"/>
      <c r="P493" s="203"/>
      <c r="Q493" s="203"/>
      <c r="R493" s="203"/>
      <c r="S493" s="203"/>
      <c r="T493" s="204"/>
      <c r="AT493" s="205" t="s">
        <v>169</v>
      </c>
      <c r="AU493" s="205" t="s">
        <v>83</v>
      </c>
      <c r="AV493" s="13" t="s">
        <v>83</v>
      </c>
      <c r="AW493" s="13" t="s">
        <v>34</v>
      </c>
      <c r="AX493" s="13" t="s">
        <v>73</v>
      </c>
      <c r="AY493" s="205" t="s">
        <v>149</v>
      </c>
    </row>
    <row r="494" spans="1:65" s="2" customFormat="1" ht="16.5" customHeight="1">
      <c r="A494" s="35"/>
      <c r="B494" s="36"/>
      <c r="C494" s="174" t="s">
        <v>649</v>
      </c>
      <c r="D494" s="174" t="s">
        <v>151</v>
      </c>
      <c r="E494" s="175" t="s">
        <v>650</v>
      </c>
      <c r="F494" s="176" t="s">
        <v>651</v>
      </c>
      <c r="G494" s="177" t="s">
        <v>154</v>
      </c>
      <c r="H494" s="178">
        <v>17.649999999999999</v>
      </c>
      <c r="I494" s="179"/>
      <c r="J494" s="180">
        <f>ROUND(I494*H494,2)</f>
        <v>0</v>
      </c>
      <c r="K494" s="176" t="s">
        <v>155</v>
      </c>
      <c r="L494" s="40"/>
      <c r="M494" s="181" t="s">
        <v>19</v>
      </c>
      <c r="N494" s="182" t="s">
        <v>44</v>
      </c>
      <c r="O494" s="65"/>
      <c r="P494" s="183">
        <f>O494*H494</f>
        <v>0</v>
      </c>
      <c r="Q494" s="183">
        <v>8.4200000000000004E-3</v>
      </c>
      <c r="R494" s="183">
        <f>Q494*H494</f>
        <v>0.148613</v>
      </c>
      <c r="S494" s="183">
        <v>0</v>
      </c>
      <c r="T494" s="184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185" t="s">
        <v>156</v>
      </c>
      <c r="AT494" s="185" t="s">
        <v>151</v>
      </c>
      <c r="AU494" s="185" t="s">
        <v>83</v>
      </c>
      <c r="AY494" s="18" t="s">
        <v>149</v>
      </c>
      <c r="BE494" s="186">
        <f>IF(N494="základní",J494,0)</f>
        <v>0</v>
      </c>
      <c r="BF494" s="186">
        <f>IF(N494="snížená",J494,0)</f>
        <v>0</v>
      </c>
      <c r="BG494" s="186">
        <f>IF(N494="zákl. přenesená",J494,0)</f>
        <v>0</v>
      </c>
      <c r="BH494" s="186">
        <f>IF(N494="sníž. přenesená",J494,0)</f>
        <v>0</v>
      </c>
      <c r="BI494" s="186">
        <f>IF(N494="nulová",J494,0)</f>
        <v>0</v>
      </c>
      <c r="BJ494" s="18" t="s">
        <v>81</v>
      </c>
      <c r="BK494" s="186">
        <f>ROUND(I494*H494,2)</f>
        <v>0</v>
      </c>
      <c r="BL494" s="18" t="s">
        <v>156</v>
      </c>
      <c r="BM494" s="185" t="s">
        <v>652</v>
      </c>
    </row>
    <row r="495" spans="1:65" s="2" customFormat="1" ht="11.25">
      <c r="A495" s="35"/>
      <c r="B495" s="36"/>
      <c r="C495" s="37"/>
      <c r="D495" s="187" t="s">
        <v>158</v>
      </c>
      <c r="E495" s="37"/>
      <c r="F495" s="188" t="s">
        <v>653</v>
      </c>
      <c r="G495" s="37"/>
      <c r="H495" s="37"/>
      <c r="I495" s="189"/>
      <c r="J495" s="37"/>
      <c r="K495" s="37"/>
      <c r="L495" s="40"/>
      <c r="M495" s="190"/>
      <c r="N495" s="191"/>
      <c r="O495" s="65"/>
      <c r="P495" s="65"/>
      <c r="Q495" s="65"/>
      <c r="R495" s="65"/>
      <c r="S495" s="65"/>
      <c r="T495" s="66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T495" s="18" t="s">
        <v>158</v>
      </c>
      <c r="AU495" s="18" t="s">
        <v>83</v>
      </c>
    </row>
    <row r="496" spans="1:65" s="2" customFormat="1" ht="11.25">
      <c r="A496" s="35"/>
      <c r="B496" s="36"/>
      <c r="C496" s="37"/>
      <c r="D496" s="192" t="s">
        <v>160</v>
      </c>
      <c r="E496" s="37"/>
      <c r="F496" s="193" t="s">
        <v>654</v>
      </c>
      <c r="G496" s="37"/>
      <c r="H496" s="37"/>
      <c r="I496" s="189"/>
      <c r="J496" s="37"/>
      <c r="K496" s="37"/>
      <c r="L496" s="40"/>
      <c r="M496" s="190"/>
      <c r="N496" s="191"/>
      <c r="O496" s="65"/>
      <c r="P496" s="65"/>
      <c r="Q496" s="65"/>
      <c r="R496" s="65"/>
      <c r="S496" s="65"/>
      <c r="T496" s="66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T496" s="18" t="s">
        <v>160</v>
      </c>
      <c r="AU496" s="18" t="s">
        <v>83</v>
      </c>
    </row>
    <row r="497" spans="1:65" s="14" customFormat="1" ht="11.25">
      <c r="B497" s="206"/>
      <c r="C497" s="207"/>
      <c r="D497" s="187" t="s">
        <v>169</v>
      </c>
      <c r="E497" s="208" t="s">
        <v>19</v>
      </c>
      <c r="F497" s="209" t="s">
        <v>214</v>
      </c>
      <c r="G497" s="207"/>
      <c r="H497" s="208" t="s">
        <v>19</v>
      </c>
      <c r="I497" s="210"/>
      <c r="J497" s="207"/>
      <c r="K497" s="207"/>
      <c r="L497" s="211"/>
      <c r="M497" s="212"/>
      <c r="N497" s="213"/>
      <c r="O497" s="213"/>
      <c r="P497" s="213"/>
      <c r="Q497" s="213"/>
      <c r="R497" s="213"/>
      <c r="S497" s="213"/>
      <c r="T497" s="214"/>
      <c r="AT497" s="215" t="s">
        <v>169</v>
      </c>
      <c r="AU497" s="215" t="s">
        <v>83</v>
      </c>
      <c r="AV497" s="14" t="s">
        <v>81</v>
      </c>
      <c r="AW497" s="14" t="s">
        <v>34</v>
      </c>
      <c r="AX497" s="14" t="s">
        <v>73</v>
      </c>
      <c r="AY497" s="215" t="s">
        <v>149</v>
      </c>
    </row>
    <row r="498" spans="1:65" s="13" customFormat="1" ht="11.25">
      <c r="B498" s="195"/>
      <c r="C498" s="196"/>
      <c r="D498" s="187" t="s">
        <v>169</v>
      </c>
      <c r="E498" s="197" t="s">
        <v>19</v>
      </c>
      <c r="F498" s="198" t="s">
        <v>655</v>
      </c>
      <c r="G498" s="196"/>
      <c r="H498" s="199">
        <v>17.649999999999999</v>
      </c>
      <c r="I498" s="200"/>
      <c r="J498" s="196"/>
      <c r="K498" s="196"/>
      <c r="L498" s="201"/>
      <c r="M498" s="202"/>
      <c r="N498" s="203"/>
      <c r="O498" s="203"/>
      <c r="P498" s="203"/>
      <c r="Q498" s="203"/>
      <c r="R498" s="203"/>
      <c r="S498" s="203"/>
      <c r="T498" s="204"/>
      <c r="AT498" s="205" t="s">
        <v>169</v>
      </c>
      <c r="AU498" s="205" t="s">
        <v>83</v>
      </c>
      <c r="AV498" s="13" t="s">
        <v>83</v>
      </c>
      <c r="AW498" s="13" t="s">
        <v>34</v>
      </c>
      <c r="AX498" s="13" t="s">
        <v>73</v>
      </c>
      <c r="AY498" s="205" t="s">
        <v>149</v>
      </c>
    </row>
    <row r="499" spans="1:65" s="2" customFormat="1" ht="16.5" customHeight="1">
      <c r="A499" s="35"/>
      <c r="B499" s="36"/>
      <c r="C499" s="174" t="s">
        <v>656</v>
      </c>
      <c r="D499" s="174" t="s">
        <v>151</v>
      </c>
      <c r="E499" s="175" t="s">
        <v>657</v>
      </c>
      <c r="F499" s="176" t="s">
        <v>658</v>
      </c>
      <c r="G499" s="177" t="s">
        <v>154</v>
      </c>
      <c r="H499" s="178">
        <v>17.649999999999999</v>
      </c>
      <c r="I499" s="179"/>
      <c r="J499" s="180">
        <f>ROUND(I499*H499,2)</f>
        <v>0</v>
      </c>
      <c r="K499" s="176" t="s">
        <v>155</v>
      </c>
      <c r="L499" s="40"/>
      <c r="M499" s="181" t="s">
        <v>19</v>
      </c>
      <c r="N499" s="182" t="s">
        <v>44</v>
      </c>
      <c r="O499" s="65"/>
      <c r="P499" s="183">
        <f>O499*H499</f>
        <v>0</v>
      </c>
      <c r="Q499" s="183">
        <v>0</v>
      </c>
      <c r="R499" s="183">
        <f>Q499*H499</f>
        <v>0</v>
      </c>
      <c r="S499" s="183">
        <v>0</v>
      </c>
      <c r="T499" s="184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185" t="s">
        <v>156</v>
      </c>
      <c r="AT499" s="185" t="s">
        <v>151</v>
      </c>
      <c r="AU499" s="185" t="s">
        <v>83</v>
      </c>
      <c r="AY499" s="18" t="s">
        <v>149</v>
      </c>
      <c r="BE499" s="186">
        <f>IF(N499="základní",J499,0)</f>
        <v>0</v>
      </c>
      <c r="BF499" s="186">
        <f>IF(N499="snížená",J499,0)</f>
        <v>0</v>
      </c>
      <c r="BG499" s="186">
        <f>IF(N499="zákl. přenesená",J499,0)</f>
        <v>0</v>
      </c>
      <c r="BH499" s="186">
        <f>IF(N499="sníž. přenesená",J499,0)</f>
        <v>0</v>
      </c>
      <c r="BI499" s="186">
        <f>IF(N499="nulová",J499,0)</f>
        <v>0</v>
      </c>
      <c r="BJ499" s="18" t="s">
        <v>81</v>
      </c>
      <c r="BK499" s="186">
        <f>ROUND(I499*H499,2)</f>
        <v>0</v>
      </c>
      <c r="BL499" s="18" t="s">
        <v>156</v>
      </c>
      <c r="BM499" s="185" t="s">
        <v>659</v>
      </c>
    </row>
    <row r="500" spans="1:65" s="2" customFormat="1" ht="11.25">
      <c r="A500" s="35"/>
      <c r="B500" s="36"/>
      <c r="C500" s="37"/>
      <c r="D500" s="187" t="s">
        <v>158</v>
      </c>
      <c r="E500" s="37"/>
      <c r="F500" s="188" t="s">
        <v>660</v>
      </c>
      <c r="G500" s="37"/>
      <c r="H500" s="37"/>
      <c r="I500" s="189"/>
      <c r="J500" s="37"/>
      <c r="K500" s="37"/>
      <c r="L500" s="40"/>
      <c r="M500" s="190"/>
      <c r="N500" s="191"/>
      <c r="O500" s="65"/>
      <c r="P500" s="65"/>
      <c r="Q500" s="65"/>
      <c r="R500" s="65"/>
      <c r="S500" s="65"/>
      <c r="T500" s="66"/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T500" s="18" t="s">
        <v>158</v>
      </c>
      <c r="AU500" s="18" t="s">
        <v>83</v>
      </c>
    </row>
    <row r="501" spans="1:65" s="2" customFormat="1" ht="11.25">
      <c r="A501" s="35"/>
      <c r="B501" s="36"/>
      <c r="C501" s="37"/>
      <c r="D501" s="192" t="s">
        <v>160</v>
      </c>
      <c r="E501" s="37"/>
      <c r="F501" s="193" t="s">
        <v>661</v>
      </c>
      <c r="G501" s="37"/>
      <c r="H501" s="37"/>
      <c r="I501" s="189"/>
      <c r="J501" s="37"/>
      <c r="K501" s="37"/>
      <c r="L501" s="40"/>
      <c r="M501" s="190"/>
      <c r="N501" s="191"/>
      <c r="O501" s="65"/>
      <c r="P501" s="65"/>
      <c r="Q501" s="65"/>
      <c r="R501" s="65"/>
      <c r="S501" s="65"/>
      <c r="T501" s="66"/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T501" s="18" t="s">
        <v>160</v>
      </c>
      <c r="AU501" s="18" t="s">
        <v>83</v>
      </c>
    </row>
    <row r="502" spans="1:65" s="2" customFormat="1" ht="16.5" customHeight="1">
      <c r="A502" s="35"/>
      <c r="B502" s="36"/>
      <c r="C502" s="174" t="s">
        <v>662</v>
      </c>
      <c r="D502" s="174" t="s">
        <v>151</v>
      </c>
      <c r="E502" s="175" t="s">
        <v>663</v>
      </c>
      <c r="F502" s="176" t="s">
        <v>664</v>
      </c>
      <c r="G502" s="177" t="s">
        <v>265</v>
      </c>
      <c r="H502" s="178">
        <v>0.155</v>
      </c>
      <c r="I502" s="179"/>
      <c r="J502" s="180">
        <f>ROUND(I502*H502,2)</f>
        <v>0</v>
      </c>
      <c r="K502" s="176" t="s">
        <v>155</v>
      </c>
      <c r="L502" s="40"/>
      <c r="M502" s="181" t="s">
        <v>19</v>
      </c>
      <c r="N502" s="182" t="s">
        <v>44</v>
      </c>
      <c r="O502" s="65"/>
      <c r="P502" s="183">
        <f>O502*H502</f>
        <v>0</v>
      </c>
      <c r="Q502" s="183">
        <v>1.05291</v>
      </c>
      <c r="R502" s="183">
        <f>Q502*H502</f>
        <v>0.16320105000000001</v>
      </c>
      <c r="S502" s="183">
        <v>0</v>
      </c>
      <c r="T502" s="184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185" t="s">
        <v>156</v>
      </c>
      <c r="AT502" s="185" t="s">
        <v>151</v>
      </c>
      <c r="AU502" s="185" t="s">
        <v>83</v>
      </c>
      <c r="AY502" s="18" t="s">
        <v>149</v>
      </c>
      <c r="BE502" s="186">
        <f>IF(N502="základní",J502,0)</f>
        <v>0</v>
      </c>
      <c r="BF502" s="186">
        <f>IF(N502="snížená",J502,0)</f>
        <v>0</v>
      </c>
      <c r="BG502" s="186">
        <f>IF(N502="zákl. přenesená",J502,0)</f>
        <v>0</v>
      </c>
      <c r="BH502" s="186">
        <f>IF(N502="sníž. přenesená",J502,0)</f>
        <v>0</v>
      </c>
      <c r="BI502" s="186">
        <f>IF(N502="nulová",J502,0)</f>
        <v>0</v>
      </c>
      <c r="BJ502" s="18" t="s">
        <v>81</v>
      </c>
      <c r="BK502" s="186">
        <f>ROUND(I502*H502,2)</f>
        <v>0</v>
      </c>
      <c r="BL502" s="18" t="s">
        <v>156</v>
      </c>
      <c r="BM502" s="185" t="s">
        <v>665</v>
      </c>
    </row>
    <row r="503" spans="1:65" s="2" customFormat="1" ht="11.25">
      <c r="A503" s="35"/>
      <c r="B503" s="36"/>
      <c r="C503" s="37"/>
      <c r="D503" s="187" t="s">
        <v>158</v>
      </c>
      <c r="E503" s="37"/>
      <c r="F503" s="188" t="s">
        <v>666</v>
      </c>
      <c r="G503" s="37"/>
      <c r="H503" s="37"/>
      <c r="I503" s="189"/>
      <c r="J503" s="37"/>
      <c r="K503" s="37"/>
      <c r="L503" s="40"/>
      <c r="M503" s="190"/>
      <c r="N503" s="191"/>
      <c r="O503" s="65"/>
      <c r="P503" s="65"/>
      <c r="Q503" s="65"/>
      <c r="R503" s="65"/>
      <c r="S503" s="65"/>
      <c r="T503" s="66"/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T503" s="18" t="s">
        <v>158</v>
      </c>
      <c r="AU503" s="18" t="s">
        <v>83</v>
      </c>
    </row>
    <row r="504" spans="1:65" s="2" customFormat="1" ht="11.25">
      <c r="A504" s="35"/>
      <c r="B504" s="36"/>
      <c r="C504" s="37"/>
      <c r="D504" s="192" t="s">
        <v>160</v>
      </c>
      <c r="E504" s="37"/>
      <c r="F504" s="193" t="s">
        <v>667</v>
      </c>
      <c r="G504" s="37"/>
      <c r="H504" s="37"/>
      <c r="I504" s="189"/>
      <c r="J504" s="37"/>
      <c r="K504" s="37"/>
      <c r="L504" s="40"/>
      <c r="M504" s="190"/>
      <c r="N504" s="191"/>
      <c r="O504" s="65"/>
      <c r="P504" s="65"/>
      <c r="Q504" s="65"/>
      <c r="R504" s="65"/>
      <c r="S504" s="65"/>
      <c r="T504" s="66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T504" s="18" t="s">
        <v>160</v>
      </c>
      <c r="AU504" s="18" t="s">
        <v>83</v>
      </c>
    </row>
    <row r="505" spans="1:65" s="14" customFormat="1" ht="11.25">
      <c r="B505" s="206"/>
      <c r="C505" s="207"/>
      <c r="D505" s="187" t="s">
        <v>169</v>
      </c>
      <c r="E505" s="208" t="s">
        <v>19</v>
      </c>
      <c r="F505" s="209" t="s">
        <v>214</v>
      </c>
      <c r="G505" s="207"/>
      <c r="H505" s="208" t="s">
        <v>19</v>
      </c>
      <c r="I505" s="210"/>
      <c r="J505" s="207"/>
      <c r="K505" s="207"/>
      <c r="L505" s="211"/>
      <c r="M505" s="212"/>
      <c r="N505" s="213"/>
      <c r="O505" s="213"/>
      <c r="P505" s="213"/>
      <c r="Q505" s="213"/>
      <c r="R505" s="213"/>
      <c r="S505" s="213"/>
      <c r="T505" s="214"/>
      <c r="AT505" s="215" t="s">
        <v>169</v>
      </c>
      <c r="AU505" s="215" t="s">
        <v>83</v>
      </c>
      <c r="AV505" s="14" t="s">
        <v>81</v>
      </c>
      <c r="AW505" s="14" t="s">
        <v>34</v>
      </c>
      <c r="AX505" s="14" t="s">
        <v>73</v>
      </c>
      <c r="AY505" s="215" t="s">
        <v>149</v>
      </c>
    </row>
    <row r="506" spans="1:65" s="13" customFormat="1" ht="11.25">
      <c r="B506" s="195"/>
      <c r="C506" s="196"/>
      <c r="D506" s="187" t="s">
        <v>169</v>
      </c>
      <c r="E506" s="197" t="s">
        <v>19</v>
      </c>
      <c r="F506" s="198" t="s">
        <v>668</v>
      </c>
      <c r="G506" s="196"/>
      <c r="H506" s="199">
        <v>0.155</v>
      </c>
      <c r="I506" s="200"/>
      <c r="J506" s="196"/>
      <c r="K506" s="196"/>
      <c r="L506" s="201"/>
      <c r="M506" s="202"/>
      <c r="N506" s="203"/>
      <c r="O506" s="203"/>
      <c r="P506" s="203"/>
      <c r="Q506" s="203"/>
      <c r="R506" s="203"/>
      <c r="S506" s="203"/>
      <c r="T506" s="204"/>
      <c r="AT506" s="205" t="s">
        <v>169</v>
      </c>
      <c r="AU506" s="205" t="s">
        <v>83</v>
      </c>
      <c r="AV506" s="13" t="s">
        <v>83</v>
      </c>
      <c r="AW506" s="13" t="s">
        <v>34</v>
      </c>
      <c r="AX506" s="13" t="s">
        <v>73</v>
      </c>
      <c r="AY506" s="205" t="s">
        <v>149</v>
      </c>
    </row>
    <row r="507" spans="1:65" s="2" customFormat="1" ht="16.5" customHeight="1">
      <c r="A507" s="35"/>
      <c r="B507" s="36"/>
      <c r="C507" s="174" t="s">
        <v>669</v>
      </c>
      <c r="D507" s="174" t="s">
        <v>151</v>
      </c>
      <c r="E507" s="175" t="s">
        <v>670</v>
      </c>
      <c r="F507" s="176" t="s">
        <v>671</v>
      </c>
      <c r="G507" s="177" t="s">
        <v>181</v>
      </c>
      <c r="H507" s="178">
        <v>0.36</v>
      </c>
      <c r="I507" s="179"/>
      <c r="J507" s="180">
        <f>ROUND(I507*H507,2)</f>
        <v>0</v>
      </c>
      <c r="K507" s="176" t="s">
        <v>155</v>
      </c>
      <c r="L507" s="40"/>
      <c r="M507" s="181" t="s">
        <v>19</v>
      </c>
      <c r="N507" s="182" t="s">
        <v>44</v>
      </c>
      <c r="O507" s="65"/>
      <c r="P507" s="183">
        <f>O507*H507</f>
        <v>0</v>
      </c>
      <c r="Q507" s="183">
        <v>2.5019499999999999</v>
      </c>
      <c r="R507" s="183">
        <f>Q507*H507</f>
        <v>0.90070199999999989</v>
      </c>
      <c r="S507" s="183">
        <v>0</v>
      </c>
      <c r="T507" s="184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185" t="s">
        <v>156</v>
      </c>
      <c r="AT507" s="185" t="s">
        <v>151</v>
      </c>
      <c r="AU507" s="185" t="s">
        <v>83</v>
      </c>
      <c r="AY507" s="18" t="s">
        <v>149</v>
      </c>
      <c r="BE507" s="186">
        <f>IF(N507="základní",J507,0)</f>
        <v>0</v>
      </c>
      <c r="BF507" s="186">
        <f>IF(N507="snížená",J507,0)</f>
        <v>0</v>
      </c>
      <c r="BG507" s="186">
        <f>IF(N507="zákl. přenesená",J507,0)</f>
        <v>0</v>
      </c>
      <c r="BH507" s="186">
        <f>IF(N507="sníž. přenesená",J507,0)</f>
        <v>0</v>
      </c>
      <c r="BI507" s="186">
        <f>IF(N507="nulová",J507,0)</f>
        <v>0</v>
      </c>
      <c r="BJ507" s="18" t="s">
        <v>81</v>
      </c>
      <c r="BK507" s="186">
        <f>ROUND(I507*H507,2)</f>
        <v>0</v>
      </c>
      <c r="BL507" s="18" t="s">
        <v>156</v>
      </c>
      <c r="BM507" s="185" t="s">
        <v>672</v>
      </c>
    </row>
    <row r="508" spans="1:65" s="2" customFormat="1" ht="11.25">
      <c r="A508" s="35"/>
      <c r="B508" s="36"/>
      <c r="C508" s="37"/>
      <c r="D508" s="187" t="s">
        <v>158</v>
      </c>
      <c r="E508" s="37"/>
      <c r="F508" s="188" t="s">
        <v>673</v>
      </c>
      <c r="G508" s="37"/>
      <c r="H508" s="37"/>
      <c r="I508" s="189"/>
      <c r="J508" s="37"/>
      <c r="K508" s="37"/>
      <c r="L508" s="40"/>
      <c r="M508" s="190"/>
      <c r="N508" s="191"/>
      <c r="O508" s="65"/>
      <c r="P508" s="65"/>
      <c r="Q508" s="65"/>
      <c r="R508" s="65"/>
      <c r="S508" s="65"/>
      <c r="T508" s="66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T508" s="18" t="s">
        <v>158</v>
      </c>
      <c r="AU508" s="18" t="s">
        <v>83</v>
      </c>
    </row>
    <row r="509" spans="1:65" s="2" customFormat="1" ht="11.25">
      <c r="A509" s="35"/>
      <c r="B509" s="36"/>
      <c r="C509" s="37"/>
      <c r="D509" s="192" t="s">
        <v>160</v>
      </c>
      <c r="E509" s="37"/>
      <c r="F509" s="193" t="s">
        <v>674</v>
      </c>
      <c r="G509" s="37"/>
      <c r="H509" s="37"/>
      <c r="I509" s="189"/>
      <c r="J509" s="37"/>
      <c r="K509" s="37"/>
      <c r="L509" s="40"/>
      <c r="M509" s="190"/>
      <c r="N509" s="191"/>
      <c r="O509" s="65"/>
      <c r="P509" s="65"/>
      <c r="Q509" s="65"/>
      <c r="R509" s="65"/>
      <c r="S509" s="65"/>
      <c r="T509" s="66"/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T509" s="18" t="s">
        <v>160</v>
      </c>
      <c r="AU509" s="18" t="s">
        <v>83</v>
      </c>
    </row>
    <row r="510" spans="1:65" s="2" customFormat="1" ht="19.5">
      <c r="A510" s="35"/>
      <c r="B510" s="36"/>
      <c r="C510" s="37"/>
      <c r="D510" s="187" t="s">
        <v>162</v>
      </c>
      <c r="E510" s="37"/>
      <c r="F510" s="194" t="s">
        <v>675</v>
      </c>
      <c r="G510" s="37"/>
      <c r="H510" s="37"/>
      <c r="I510" s="189"/>
      <c r="J510" s="37"/>
      <c r="K510" s="37"/>
      <c r="L510" s="40"/>
      <c r="M510" s="190"/>
      <c r="N510" s="191"/>
      <c r="O510" s="65"/>
      <c r="P510" s="65"/>
      <c r="Q510" s="65"/>
      <c r="R510" s="65"/>
      <c r="S510" s="65"/>
      <c r="T510" s="66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T510" s="18" t="s">
        <v>162</v>
      </c>
      <c r="AU510" s="18" t="s">
        <v>83</v>
      </c>
    </row>
    <row r="511" spans="1:65" s="14" customFormat="1" ht="11.25">
      <c r="B511" s="206"/>
      <c r="C511" s="207"/>
      <c r="D511" s="187" t="s">
        <v>169</v>
      </c>
      <c r="E511" s="208" t="s">
        <v>19</v>
      </c>
      <c r="F511" s="209" t="s">
        <v>204</v>
      </c>
      <c r="G511" s="207"/>
      <c r="H511" s="208" t="s">
        <v>19</v>
      </c>
      <c r="I511" s="210"/>
      <c r="J511" s="207"/>
      <c r="K511" s="207"/>
      <c r="L511" s="211"/>
      <c r="M511" s="212"/>
      <c r="N511" s="213"/>
      <c r="O511" s="213"/>
      <c r="P511" s="213"/>
      <c r="Q511" s="213"/>
      <c r="R511" s="213"/>
      <c r="S511" s="213"/>
      <c r="T511" s="214"/>
      <c r="AT511" s="215" t="s">
        <v>169</v>
      </c>
      <c r="AU511" s="215" t="s">
        <v>83</v>
      </c>
      <c r="AV511" s="14" t="s">
        <v>81</v>
      </c>
      <c r="AW511" s="14" t="s">
        <v>34</v>
      </c>
      <c r="AX511" s="14" t="s">
        <v>73</v>
      </c>
      <c r="AY511" s="215" t="s">
        <v>149</v>
      </c>
    </row>
    <row r="512" spans="1:65" s="13" customFormat="1" ht="11.25">
      <c r="B512" s="195"/>
      <c r="C512" s="196"/>
      <c r="D512" s="187" t="s">
        <v>169</v>
      </c>
      <c r="E512" s="197" t="s">
        <v>19</v>
      </c>
      <c r="F512" s="198" t="s">
        <v>676</v>
      </c>
      <c r="G512" s="196"/>
      <c r="H512" s="199">
        <v>0.36</v>
      </c>
      <c r="I512" s="200"/>
      <c r="J512" s="196"/>
      <c r="K512" s="196"/>
      <c r="L512" s="201"/>
      <c r="M512" s="202"/>
      <c r="N512" s="203"/>
      <c r="O512" s="203"/>
      <c r="P512" s="203"/>
      <c r="Q512" s="203"/>
      <c r="R512" s="203"/>
      <c r="S512" s="203"/>
      <c r="T512" s="204"/>
      <c r="AT512" s="205" t="s">
        <v>169</v>
      </c>
      <c r="AU512" s="205" t="s">
        <v>83</v>
      </c>
      <c r="AV512" s="13" t="s">
        <v>83</v>
      </c>
      <c r="AW512" s="13" t="s">
        <v>34</v>
      </c>
      <c r="AX512" s="13" t="s">
        <v>73</v>
      </c>
      <c r="AY512" s="205" t="s">
        <v>149</v>
      </c>
    </row>
    <row r="513" spans="1:65" s="2" customFormat="1" ht="16.5" customHeight="1">
      <c r="A513" s="35"/>
      <c r="B513" s="36"/>
      <c r="C513" s="174" t="s">
        <v>677</v>
      </c>
      <c r="D513" s="174" t="s">
        <v>151</v>
      </c>
      <c r="E513" s="175" t="s">
        <v>678</v>
      </c>
      <c r="F513" s="176" t="s">
        <v>679</v>
      </c>
      <c r="G513" s="177" t="s">
        <v>154</v>
      </c>
      <c r="H513" s="178">
        <v>2.1789999999999998</v>
      </c>
      <c r="I513" s="179"/>
      <c r="J513" s="180">
        <f>ROUND(I513*H513,2)</f>
        <v>0</v>
      </c>
      <c r="K513" s="176" t="s">
        <v>155</v>
      </c>
      <c r="L513" s="40"/>
      <c r="M513" s="181" t="s">
        <v>19</v>
      </c>
      <c r="N513" s="182" t="s">
        <v>44</v>
      </c>
      <c r="O513" s="65"/>
      <c r="P513" s="183">
        <f>O513*H513</f>
        <v>0</v>
      </c>
      <c r="Q513" s="183">
        <v>7.92E-3</v>
      </c>
      <c r="R513" s="183">
        <f>Q513*H513</f>
        <v>1.7257679999999997E-2</v>
      </c>
      <c r="S513" s="183">
        <v>0</v>
      </c>
      <c r="T513" s="184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185" t="s">
        <v>156</v>
      </c>
      <c r="AT513" s="185" t="s">
        <v>151</v>
      </c>
      <c r="AU513" s="185" t="s">
        <v>83</v>
      </c>
      <c r="AY513" s="18" t="s">
        <v>149</v>
      </c>
      <c r="BE513" s="186">
        <f>IF(N513="základní",J513,0)</f>
        <v>0</v>
      </c>
      <c r="BF513" s="186">
        <f>IF(N513="snížená",J513,0)</f>
        <v>0</v>
      </c>
      <c r="BG513" s="186">
        <f>IF(N513="zákl. přenesená",J513,0)</f>
        <v>0</v>
      </c>
      <c r="BH513" s="186">
        <f>IF(N513="sníž. přenesená",J513,0)</f>
        <v>0</v>
      </c>
      <c r="BI513" s="186">
        <f>IF(N513="nulová",J513,0)</f>
        <v>0</v>
      </c>
      <c r="BJ513" s="18" t="s">
        <v>81</v>
      </c>
      <c r="BK513" s="186">
        <f>ROUND(I513*H513,2)</f>
        <v>0</v>
      </c>
      <c r="BL513" s="18" t="s">
        <v>156</v>
      </c>
      <c r="BM513" s="185" t="s">
        <v>680</v>
      </c>
    </row>
    <row r="514" spans="1:65" s="2" customFormat="1" ht="11.25">
      <c r="A514" s="35"/>
      <c r="B514" s="36"/>
      <c r="C514" s="37"/>
      <c r="D514" s="187" t="s">
        <v>158</v>
      </c>
      <c r="E514" s="37"/>
      <c r="F514" s="188" t="s">
        <v>681</v>
      </c>
      <c r="G514" s="37"/>
      <c r="H514" s="37"/>
      <c r="I514" s="189"/>
      <c r="J514" s="37"/>
      <c r="K514" s="37"/>
      <c r="L514" s="40"/>
      <c r="M514" s="190"/>
      <c r="N514" s="191"/>
      <c r="O514" s="65"/>
      <c r="P514" s="65"/>
      <c r="Q514" s="65"/>
      <c r="R514" s="65"/>
      <c r="S514" s="65"/>
      <c r="T514" s="66"/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T514" s="18" t="s">
        <v>158</v>
      </c>
      <c r="AU514" s="18" t="s">
        <v>83</v>
      </c>
    </row>
    <row r="515" spans="1:65" s="2" customFormat="1" ht="11.25">
      <c r="A515" s="35"/>
      <c r="B515" s="36"/>
      <c r="C515" s="37"/>
      <c r="D515" s="192" t="s">
        <v>160</v>
      </c>
      <c r="E515" s="37"/>
      <c r="F515" s="193" t="s">
        <v>682</v>
      </c>
      <c r="G515" s="37"/>
      <c r="H515" s="37"/>
      <c r="I515" s="189"/>
      <c r="J515" s="37"/>
      <c r="K515" s="37"/>
      <c r="L515" s="40"/>
      <c r="M515" s="190"/>
      <c r="N515" s="191"/>
      <c r="O515" s="65"/>
      <c r="P515" s="65"/>
      <c r="Q515" s="65"/>
      <c r="R515" s="65"/>
      <c r="S515" s="65"/>
      <c r="T515" s="66"/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T515" s="18" t="s">
        <v>160</v>
      </c>
      <c r="AU515" s="18" t="s">
        <v>83</v>
      </c>
    </row>
    <row r="516" spans="1:65" s="14" customFormat="1" ht="11.25">
      <c r="B516" s="206"/>
      <c r="C516" s="207"/>
      <c r="D516" s="187" t="s">
        <v>169</v>
      </c>
      <c r="E516" s="208" t="s">
        <v>19</v>
      </c>
      <c r="F516" s="209" t="s">
        <v>204</v>
      </c>
      <c r="G516" s="207"/>
      <c r="H516" s="208" t="s">
        <v>19</v>
      </c>
      <c r="I516" s="210"/>
      <c r="J516" s="207"/>
      <c r="K516" s="207"/>
      <c r="L516" s="211"/>
      <c r="M516" s="212"/>
      <c r="N516" s="213"/>
      <c r="O516" s="213"/>
      <c r="P516" s="213"/>
      <c r="Q516" s="213"/>
      <c r="R516" s="213"/>
      <c r="S516" s="213"/>
      <c r="T516" s="214"/>
      <c r="AT516" s="215" t="s">
        <v>169</v>
      </c>
      <c r="AU516" s="215" t="s">
        <v>83</v>
      </c>
      <c r="AV516" s="14" t="s">
        <v>81</v>
      </c>
      <c r="AW516" s="14" t="s">
        <v>34</v>
      </c>
      <c r="AX516" s="14" t="s">
        <v>73</v>
      </c>
      <c r="AY516" s="215" t="s">
        <v>149</v>
      </c>
    </row>
    <row r="517" spans="1:65" s="13" customFormat="1" ht="11.25">
      <c r="B517" s="195"/>
      <c r="C517" s="196"/>
      <c r="D517" s="187" t="s">
        <v>169</v>
      </c>
      <c r="E517" s="197" t="s">
        <v>19</v>
      </c>
      <c r="F517" s="198" t="s">
        <v>683</v>
      </c>
      <c r="G517" s="196"/>
      <c r="H517" s="199">
        <v>2.1789999999999998</v>
      </c>
      <c r="I517" s="200"/>
      <c r="J517" s="196"/>
      <c r="K517" s="196"/>
      <c r="L517" s="201"/>
      <c r="M517" s="202"/>
      <c r="N517" s="203"/>
      <c r="O517" s="203"/>
      <c r="P517" s="203"/>
      <c r="Q517" s="203"/>
      <c r="R517" s="203"/>
      <c r="S517" s="203"/>
      <c r="T517" s="204"/>
      <c r="AT517" s="205" t="s">
        <v>169</v>
      </c>
      <c r="AU517" s="205" t="s">
        <v>83</v>
      </c>
      <c r="AV517" s="13" t="s">
        <v>83</v>
      </c>
      <c r="AW517" s="13" t="s">
        <v>34</v>
      </c>
      <c r="AX517" s="13" t="s">
        <v>73</v>
      </c>
      <c r="AY517" s="205" t="s">
        <v>149</v>
      </c>
    </row>
    <row r="518" spans="1:65" s="2" customFormat="1" ht="16.5" customHeight="1">
      <c r="A518" s="35"/>
      <c r="B518" s="36"/>
      <c r="C518" s="174" t="s">
        <v>684</v>
      </c>
      <c r="D518" s="174" t="s">
        <v>151</v>
      </c>
      <c r="E518" s="175" t="s">
        <v>685</v>
      </c>
      <c r="F518" s="176" t="s">
        <v>686</v>
      </c>
      <c r="G518" s="177" t="s">
        <v>154</v>
      </c>
      <c r="H518" s="178">
        <v>2.1789999999999998</v>
      </c>
      <c r="I518" s="179"/>
      <c r="J518" s="180">
        <f>ROUND(I518*H518,2)</f>
        <v>0</v>
      </c>
      <c r="K518" s="176" t="s">
        <v>155</v>
      </c>
      <c r="L518" s="40"/>
      <c r="M518" s="181" t="s">
        <v>19</v>
      </c>
      <c r="N518" s="182" t="s">
        <v>44</v>
      </c>
      <c r="O518" s="65"/>
      <c r="P518" s="183">
        <f>O518*H518</f>
        <v>0</v>
      </c>
      <c r="Q518" s="183">
        <v>0</v>
      </c>
      <c r="R518" s="183">
        <f>Q518*H518</f>
        <v>0</v>
      </c>
      <c r="S518" s="183">
        <v>0</v>
      </c>
      <c r="T518" s="184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185" t="s">
        <v>156</v>
      </c>
      <c r="AT518" s="185" t="s">
        <v>151</v>
      </c>
      <c r="AU518" s="185" t="s">
        <v>83</v>
      </c>
      <c r="AY518" s="18" t="s">
        <v>149</v>
      </c>
      <c r="BE518" s="186">
        <f>IF(N518="základní",J518,0)</f>
        <v>0</v>
      </c>
      <c r="BF518" s="186">
        <f>IF(N518="snížená",J518,0)</f>
        <v>0</v>
      </c>
      <c r="BG518" s="186">
        <f>IF(N518="zákl. přenesená",J518,0)</f>
        <v>0</v>
      </c>
      <c r="BH518" s="186">
        <f>IF(N518="sníž. přenesená",J518,0)</f>
        <v>0</v>
      </c>
      <c r="BI518" s="186">
        <f>IF(N518="nulová",J518,0)</f>
        <v>0</v>
      </c>
      <c r="BJ518" s="18" t="s">
        <v>81</v>
      </c>
      <c r="BK518" s="186">
        <f>ROUND(I518*H518,2)</f>
        <v>0</v>
      </c>
      <c r="BL518" s="18" t="s">
        <v>156</v>
      </c>
      <c r="BM518" s="185" t="s">
        <v>687</v>
      </c>
    </row>
    <row r="519" spans="1:65" s="2" customFormat="1" ht="11.25">
      <c r="A519" s="35"/>
      <c r="B519" s="36"/>
      <c r="C519" s="37"/>
      <c r="D519" s="187" t="s">
        <v>158</v>
      </c>
      <c r="E519" s="37"/>
      <c r="F519" s="188" t="s">
        <v>688</v>
      </c>
      <c r="G519" s="37"/>
      <c r="H519" s="37"/>
      <c r="I519" s="189"/>
      <c r="J519" s="37"/>
      <c r="K519" s="37"/>
      <c r="L519" s="40"/>
      <c r="M519" s="190"/>
      <c r="N519" s="191"/>
      <c r="O519" s="65"/>
      <c r="P519" s="65"/>
      <c r="Q519" s="65"/>
      <c r="R519" s="65"/>
      <c r="S519" s="65"/>
      <c r="T519" s="66"/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T519" s="18" t="s">
        <v>158</v>
      </c>
      <c r="AU519" s="18" t="s">
        <v>83</v>
      </c>
    </row>
    <row r="520" spans="1:65" s="2" customFormat="1" ht="11.25">
      <c r="A520" s="35"/>
      <c r="B520" s="36"/>
      <c r="C520" s="37"/>
      <c r="D520" s="192" t="s">
        <v>160</v>
      </c>
      <c r="E520" s="37"/>
      <c r="F520" s="193" t="s">
        <v>689</v>
      </c>
      <c r="G520" s="37"/>
      <c r="H520" s="37"/>
      <c r="I520" s="189"/>
      <c r="J520" s="37"/>
      <c r="K520" s="37"/>
      <c r="L520" s="40"/>
      <c r="M520" s="190"/>
      <c r="N520" s="191"/>
      <c r="O520" s="65"/>
      <c r="P520" s="65"/>
      <c r="Q520" s="65"/>
      <c r="R520" s="65"/>
      <c r="S520" s="65"/>
      <c r="T520" s="66"/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T520" s="18" t="s">
        <v>160</v>
      </c>
      <c r="AU520" s="18" t="s">
        <v>83</v>
      </c>
    </row>
    <row r="521" spans="1:65" s="12" customFormat="1" ht="22.9" customHeight="1">
      <c r="B521" s="158"/>
      <c r="C521" s="159"/>
      <c r="D521" s="160" t="s">
        <v>72</v>
      </c>
      <c r="E521" s="172" t="s">
        <v>191</v>
      </c>
      <c r="F521" s="172" t="s">
        <v>690</v>
      </c>
      <c r="G521" s="159"/>
      <c r="H521" s="159"/>
      <c r="I521" s="162"/>
      <c r="J521" s="173">
        <f>BK521</f>
        <v>0</v>
      </c>
      <c r="K521" s="159"/>
      <c r="L521" s="164"/>
      <c r="M521" s="165"/>
      <c r="N521" s="166"/>
      <c r="O521" s="166"/>
      <c r="P521" s="167">
        <f>SUM(P522:P539)</f>
        <v>0</v>
      </c>
      <c r="Q521" s="166"/>
      <c r="R521" s="167">
        <f>SUM(R522:R539)</f>
        <v>196.99324000000001</v>
      </c>
      <c r="S521" s="166"/>
      <c r="T521" s="168">
        <f>SUM(T522:T539)</f>
        <v>0</v>
      </c>
      <c r="AR521" s="169" t="s">
        <v>81</v>
      </c>
      <c r="AT521" s="170" t="s">
        <v>72</v>
      </c>
      <c r="AU521" s="170" t="s">
        <v>81</v>
      </c>
      <c r="AY521" s="169" t="s">
        <v>149</v>
      </c>
      <c r="BK521" s="171">
        <f>SUM(BK522:BK539)</f>
        <v>0</v>
      </c>
    </row>
    <row r="522" spans="1:65" s="2" customFormat="1" ht="16.5" customHeight="1">
      <c r="A522" s="35"/>
      <c r="B522" s="36"/>
      <c r="C522" s="174" t="s">
        <v>691</v>
      </c>
      <c r="D522" s="174" t="s">
        <v>151</v>
      </c>
      <c r="E522" s="175" t="s">
        <v>692</v>
      </c>
      <c r="F522" s="176" t="s">
        <v>693</v>
      </c>
      <c r="G522" s="177" t="s">
        <v>154</v>
      </c>
      <c r="H522" s="178">
        <v>700</v>
      </c>
      <c r="I522" s="179"/>
      <c r="J522" s="180">
        <f>ROUND(I522*H522,2)</f>
        <v>0</v>
      </c>
      <c r="K522" s="176" t="s">
        <v>155</v>
      </c>
      <c r="L522" s="40"/>
      <c r="M522" s="181" t="s">
        <v>19</v>
      </c>
      <c r="N522" s="182" t="s">
        <v>44</v>
      </c>
      <c r="O522" s="65"/>
      <c r="P522" s="183">
        <f>O522*H522</f>
        <v>0</v>
      </c>
      <c r="Q522" s="183">
        <v>0</v>
      </c>
      <c r="R522" s="183">
        <f>Q522*H522</f>
        <v>0</v>
      </c>
      <c r="S522" s="183">
        <v>0</v>
      </c>
      <c r="T522" s="184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185" t="s">
        <v>156</v>
      </c>
      <c r="AT522" s="185" t="s">
        <v>151</v>
      </c>
      <c r="AU522" s="185" t="s">
        <v>83</v>
      </c>
      <c r="AY522" s="18" t="s">
        <v>149</v>
      </c>
      <c r="BE522" s="186">
        <f>IF(N522="základní",J522,0)</f>
        <v>0</v>
      </c>
      <c r="BF522" s="186">
        <f>IF(N522="snížená",J522,0)</f>
        <v>0</v>
      </c>
      <c r="BG522" s="186">
        <f>IF(N522="zákl. přenesená",J522,0)</f>
        <v>0</v>
      </c>
      <c r="BH522" s="186">
        <f>IF(N522="sníž. přenesená",J522,0)</f>
        <v>0</v>
      </c>
      <c r="BI522" s="186">
        <f>IF(N522="nulová",J522,0)</f>
        <v>0</v>
      </c>
      <c r="BJ522" s="18" t="s">
        <v>81</v>
      </c>
      <c r="BK522" s="186">
        <f>ROUND(I522*H522,2)</f>
        <v>0</v>
      </c>
      <c r="BL522" s="18" t="s">
        <v>156</v>
      </c>
      <c r="BM522" s="185" t="s">
        <v>694</v>
      </c>
    </row>
    <row r="523" spans="1:65" s="2" customFormat="1" ht="11.25">
      <c r="A523" s="35"/>
      <c r="B523" s="36"/>
      <c r="C523" s="37"/>
      <c r="D523" s="187" t="s">
        <v>158</v>
      </c>
      <c r="E523" s="37"/>
      <c r="F523" s="188" t="s">
        <v>695</v>
      </c>
      <c r="G523" s="37"/>
      <c r="H523" s="37"/>
      <c r="I523" s="189"/>
      <c r="J523" s="37"/>
      <c r="K523" s="37"/>
      <c r="L523" s="40"/>
      <c r="M523" s="190"/>
      <c r="N523" s="191"/>
      <c r="O523" s="65"/>
      <c r="P523" s="65"/>
      <c r="Q523" s="65"/>
      <c r="R523" s="65"/>
      <c r="S523" s="65"/>
      <c r="T523" s="66"/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T523" s="18" t="s">
        <v>158</v>
      </c>
      <c r="AU523" s="18" t="s">
        <v>83</v>
      </c>
    </row>
    <row r="524" spans="1:65" s="2" customFormat="1" ht="11.25">
      <c r="A524" s="35"/>
      <c r="B524" s="36"/>
      <c r="C524" s="37"/>
      <c r="D524" s="192" t="s">
        <v>160</v>
      </c>
      <c r="E524" s="37"/>
      <c r="F524" s="193" t="s">
        <v>696</v>
      </c>
      <c r="G524" s="37"/>
      <c r="H524" s="37"/>
      <c r="I524" s="189"/>
      <c r="J524" s="37"/>
      <c r="K524" s="37"/>
      <c r="L524" s="40"/>
      <c r="M524" s="190"/>
      <c r="N524" s="191"/>
      <c r="O524" s="65"/>
      <c r="P524" s="65"/>
      <c r="Q524" s="65"/>
      <c r="R524" s="65"/>
      <c r="S524" s="65"/>
      <c r="T524" s="66"/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T524" s="18" t="s">
        <v>160</v>
      </c>
      <c r="AU524" s="18" t="s">
        <v>83</v>
      </c>
    </row>
    <row r="525" spans="1:65" s="2" customFormat="1" ht="16.5" customHeight="1">
      <c r="A525" s="35"/>
      <c r="B525" s="36"/>
      <c r="C525" s="174" t="s">
        <v>697</v>
      </c>
      <c r="D525" s="174" t="s">
        <v>151</v>
      </c>
      <c r="E525" s="175" t="s">
        <v>698</v>
      </c>
      <c r="F525" s="176" t="s">
        <v>699</v>
      </c>
      <c r="G525" s="177" t="s">
        <v>154</v>
      </c>
      <c r="H525" s="178">
        <v>700</v>
      </c>
      <c r="I525" s="179"/>
      <c r="J525" s="180">
        <f>ROUND(I525*H525,2)</f>
        <v>0</v>
      </c>
      <c r="K525" s="176" t="s">
        <v>155</v>
      </c>
      <c r="L525" s="40"/>
      <c r="M525" s="181" t="s">
        <v>19</v>
      </c>
      <c r="N525" s="182" t="s">
        <v>44</v>
      </c>
      <c r="O525" s="65"/>
      <c r="P525" s="183">
        <f>O525*H525</f>
        <v>0</v>
      </c>
      <c r="Q525" s="183">
        <v>0</v>
      </c>
      <c r="R525" s="183">
        <f>Q525*H525</f>
        <v>0</v>
      </c>
      <c r="S525" s="183">
        <v>0</v>
      </c>
      <c r="T525" s="184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185" t="s">
        <v>156</v>
      </c>
      <c r="AT525" s="185" t="s">
        <v>151</v>
      </c>
      <c r="AU525" s="185" t="s">
        <v>83</v>
      </c>
      <c r="AY525" s="18" t="s">
        <v>149</v>
      </c>
      <c r="BE525" s="186">
        <f>IF(N525="základní",J525,0)</f>
        <v>0</v>
      </c>
      <c r="BF525" s="186">
        <f>IF(N525="snížená",J525,0)</f>
        <v>0</v>
      </c>
      <c r="BG525" s="186">
        <f>IF(N525="zákl. přenesená",J525,0)</f>
        <v>0</v>
      </c>
      <c r="BH525" s="186">
        <f>IF(N525="sníž. přenesená",J525,0)</f>
        <v>0</v>
      </c>
      <c r="BI525" s="186">
        <f>IF(N525="nulová",J525,0)</f>
        <v>0</v>
      </c>
      <c r="BJ525" s="18" t="s">
        <v>81</v>
      </c>
      <c r="BK525" s="186">
        <f>ROUND(I525*H525,2)</f>
        <v>0</v>
      </c>
      <c r="BL525" s="18" t="s">
        <v>156</v>
      </c>
      <c r="BM525" s="185" t="s">
        <v>700</v>
      </c>
    </row>
    <row r="526" spans="1:65" s="2" customFormat="1" ht="11.25">
      <c r="A526" s="35"/>
      <c r="B526" s="36"/>
      <c r="C526" s="37"/>
      <c r="D526" s="187" t="s">
        <v>158</v>
      </c>
      <c r="E526" s="37"/>
      <c r="F526" s="188" t="s">
        <v>701</v>
      </c>
      <c r="G526" s="37"/>
      <c r="H526" s="37"/>
      <c r="I526" s="189"/>
      <c r="J526" s="37"/>
      <c r="K526" s="37"/>
      <c r="L526" s="40"/>
      <c r="M526" s="190"/>
      <c r="N526" s="191"/>
      <c r="O526" s="65"/>
      <c r="P526" s="65"/>
      <c r="Q526" s="65"/>
      <c r="R526" s="65"/>
      <c r="S526" s="65"/>
      <c r="T526" s="66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T526" s="18" t="s">
        <v>158</v>
      </c>
      <c r="AU526" s="18" t="s">
        <v>83</v>
      </c>
    </row>
    <row r="527" spans="1:65" s="2" customFormat="1" ht="11.25">
      <c r="A527" s="35"/>
      <c r="B527" s="36"/>
      <c r="C527" s="37"/>
      <c r="D527" s="192" t="s">
        <v>160</v>
      </c>
      <c r="E527" s="37"/>
      <c r="F527" s="193" t="s">
        <v>702</v>
      </c>
      <c r="G527" s="37"/>
      <c r="H527" s="37"/>
      <c r="I527" s="189"/>
      <c r="J527" s="37"/>
      <c r="K527" s="37"/>
      <c r="L527" s="40"/>
      <c r="M527" s="190"/>
      <c r="N527" s="191"/>
      <c r="O527" s="65"/>
      <c r="P527" s="65"/>
      <c r="Q527" s="65"/>
      <c r="R527" s="65"/>
      <c r="S527" s="65"/>
      <c r="T527" s="66"/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T527" s="18" t="s">
        <v>160</v>
      </c>
      <c r="AU527" s="18" t="s">
        <v>83</v>
      </c>
    </row>
    <row r="528" spans="1:65" s="2" customFormat="1" ht="16.5" customHeight="1">
      <c r="A528" s="35"/>
      <c r="B528" s="36"/>
      <c r="C528" s="174" t="s">
        <v>703</v>
      </c>
      <c r="D528" s="174" t="s">
        <v>151</v>
      </c>
      <c r="E528" s="175" t="s">
        <v>704</v>
      </c>
      <c r="F528" s="176" t="s">
        <v>705</v>
      </c>
      <c r="G528" s="177" t="s">
        <v>154</v>
      </c>
      <c r="H528" s="178">
        <v>691</v>
      </c>
      <c r="I528" s="179"/>
      <c r="J528" s="180">
        <f>ROUND(I528*H528,2)</f>
        <v>0</v>
      </c>
      <c r="K528" s="176" t="s">
        <v>155</v>
      </c>
      <c r="L528" s="40"/>
      <c r="M528" s="181" t="s">
        <v>19</v>
      </c>
      <c r="N528" s="182" t="s">
        <v>44</v>
      </c>
      <c r="O528" s="65"/>
      <c r="P528" s="183">
        <f>O528*H528</f>
        <v>0</v>
      </c>
      <c r="Q528" s="183">
        <v>0.1837</v>
      </c>
      <c r="R528" s="183">
        <f>Q528*H528</f>
        <v>126.9367</v>
      </c>
      <c r="S528" s="183">
        <v>0</v>
      </c>
      <c r="T528" s="184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185" t="s">
        <v>156</v>
      </c>
      <c r="AT528" s="185" t="s">
        <v>151</v>
      </c>
      <c r="AU528" s="185" t="s">
        <v>83</v>
      </c>
      <c r="AY528" s="18" t="s">
        <v>149</v>
      </c>
      <c r="BE528" s="186">
        <f>IF(N528="základní",J528,0)</f>
        <v>0</v>
      </c>
      <c r="BF528" s="186">
        <f>IF(N528="snížená",J528,0)</f>
        <v>0</v>
      </c>
      <c r="BG528" s="186">
        <f>IF(N528="zákl. přenesená",J528,0)</f>
        <v>0</v>
      </c>
      <c r="BH528" s="186">
        <f>IF(N528="sníž. přenesená",J528,0)</f>
        <v>0</v>
      </c>
      <c r="BI528" s="186">
        <f>IF(N528="nulová",J528,0)</f>
        <v>0</v>
      </c>
      <c r="BJ528" s="18" t="s">
        <v>81</v>
      </c>
      <c r="BK528" s="186">
        <f>ROUND(I528*H528,2)</f>
        <v>0</v>
      </c>
      <c r="BL528" s="18" t="s">
        <v>156</v>
      </c>
      <c r="BM528" s="185" t="s">
        <v>706</v>
      </c>
    </row>
    <row r="529" spans="1:65" s="2" customFormat="1" ht="19.5">
      <c r="A529" s="35"/>
      <c r="B529" s="36"/>
      <c r="C529" s="37"/>
      <c r="D529" s="187" t="s">
        <v>158</v>
      </c>
      <c r="E529" s="37"/>
      <c r="F529" s="188" t="s">
        <v>707</v>
      </c>
      <c r="G529" s="37"/>
      <c r="H529" s="37"/>
      <c r="I529" s="189"/>
      <c r="J529" s="37"/>
      <c r="K529" s="37"/>
      <c r="L529" s="40"/>
      <c r="M529" s="190"/>
      <c r="N529" s="191"/>
      <c r="O529" s="65"/>
      <c r="P529" s="65"/>
      <c r="Q529" s="65"/>
      <c r="R529" s="65"/>
      <c r="S529" s="65"/>
      <c r="T529" s="66"/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T529" s="18" t="s">
        <v>158</v>
      </c>
      <c r="AU529" s="18" t="s">
        <v>83</v>
      </c>
    </row>
    <row r="530" spans="1:65" s="2" customFormat="1" ht="11.25">
      <c r="A530" s="35"/>
      <c r="B530" s="36"/>
      <c r="C530" s="37"/>
      <c r="D530" s="192" t="s">
        <v>160</v>
      </c>
      <c r="E530" s="37"/>
      <c r="F530" s="193" t="s">
        <v>708</v>
      </c>
      <c r="G530" s="37"/>
      <c r="H530" s="37"/>
      <c r="I530" s="189"/>
      <c r="J530" s="37"/>
      <c r="K530" s="37"/>
      <c r="L530" s="40"/>
      <c r="M530" s="190"/>
      <c r="N530" s="191"/>
      <c r="O530" s="65"/>
      <c r="P530" s="65"/>
      <c r="Q530" s="65"/>
      <c r="R530" s="65"/>
      <c r="S530" s="65"/>
      <c r="T530" s="66"/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T530" s="18" t="s">
        <v>160</v>
      </c>
      <c r="AU530" s="18" t="s">
        <v>83</v>
      </c>
    </row>
    <row r="531" spans="1:65" s="13" customFormat="1" ht="11.25">
      <c r="B531" s="195"/>
      <c r="C531" s="196"/>
      <c r="D531" s="187" t="s">
        <v>169</v>
      </c>
      <c r="E531" s="197" t="s">
        <v>19</v>
      </c>
      <c r="F531" s="198" t="s">
        <v>709</v>
      </c>
      <c r="G531" s="196"/>
      <c r="H531" s="199">
        <v>691</v>
      </c>
      <c r="I531" s="200"/>
      <c r="J531" s="196"/>
      <c r="K531" s="196"/>
      <c r="L531" s="201"/>
      <c r="M531" s="202"/>
      <c r="N531" s="203"/>
      <c r="O531" s="203"/>
      <c r="P531" s="203"/>
      <c r="Q531" s="203"/>
      <c r="R531" s="203"/>
      <c r="S531" s="203"/>
      <c r="T531" s="204"/>
      <c r="AT531" s="205" t="s">
        <v>169</v>
      </c>
      <c r="AU531" s="205" t="s">
        <v>83</v>
      </c>
      <c r="AV531" s="13" t="s">
        <v>83</v>
      </c>
      <c r="AW531" s="13" t="s">
        <v>34</v>
      </c>
      <c r="AX531" s="13" t="s">
        <v>73</v>
      </c>
      <c r="AY531" s="205" t="s">
        <v>149</v>
      </c>
    </row>
    <row r="532" spans="1:65" s="2" customFormat="1" ht="16.5" customHeight="1">
      <c r="A532" s="35"/>
      <c r="B532" s="36"/>
      <c r="C532" s="174" t="s">
        <v>710</v>
      </c>
      <c r="D532" s="174" t="s">
        <v>151</v>
      </c>
      <c r="E532" s="175" t="s">
        <v>711</v>
      </c>
      <c r="F532" s="176" t="s">
        <v>712</v>
      </c>
      <c r="G532" s="177" t="s">
        <v>154</v>
      </c>
      <c r="H532" s="178">
        <v>9</v>
      </c>
      <c r="I532" s="179"/>
      <c r="J532" s="180">
        <f>ROUND(I532*H532,2)</f>
        <v>0</v>
      </c>
      <c r="K532" s="176" t="s">
        <v>155</v>
      </c>
      <c r="L532" s="40"/>
      <c r="M532" s="181" t="s">
        <v>19</v>
      </c>
      <c r="N532" s="182" t="s">
        <v>44</v>
      </c>
      <c r="O532" s="65"/>
      <c r="P532" s="183">
        <f>O532*H532</f>
        <v>0</v>
      </c>
      <c r="Q532" s="183">
        <v>0.19536000000000001</v>
      </c>
      <c r="R532" s="183">
        <f>Q532*H532</f>
        <v>1.75824</v>
      </c>
      <c r="S532" s="183">
        <v>0</v>
      </c>
      <c r="T532" s="184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185" t="s">
        <v>156</v>
      </c>
      <c r="AT532" s="185" t="s">
        <v>151</v>
      </c>
      <c r="AU532" s="185" t="s">
        <v>83</v>
      </c>
      <c r="AY532" s="18" t="s">
        <v>149</v>
      </c>
      <c r="BE532" s="186">
        <f>IF(N532="základní",J532,0)</f>
        <v>0</v>
      </c>
      <c r="BF532" s="186">
        <f>IF(N532="snížená",J532,0)</f>
        <v>0</v>
      </c>
      <c r="BG532" s="186">
        <f>IF(N532="zákl. přenesená",J532,0)</f>
        <v>0</v>
      </c>
      <c r="BH532" s="186">
        <f>IF(N532="sníž. přenesená",J532,0)</f>
        <v>0</v>
      </c>
      <c r="BI532" s="186">
        <f>IF(N532="nulová",J532,0)</f>
        <v>0</v>
      </c>
      <c r="BJ532" s="18" t="s">
        <v>81</v>
      </c>
      <c r="BK532" s="186">
        <f>ROUND(I532*H532,2)</f>
        <v>0</v>
      </c>
      <c r="BL532" s="18" t="s">
        <v>156</v>
      </c>
      <c r="BM532" s="185" t="s">
        <v>713</v>
      </c>
    </row>
    <row r="533" spans="1:65" s="2" customFormat="1" ht="19.5">
      <c r="A533" s="35"/>
      <c r="B533" s="36"/>
      <c r="C533" s="37"/>
      <c r="D533" s="187" t="s">
        <v>158</v>
      </c>
      <c r="E533" s="37"/>
      <c r="F533" s="188" t="s">
        <v>714</v>
      </c>
      <c r="G533" s="37"/>
      <c r="H533" s="37"/>
      <c r="I533" s="189"/>
      <c r="J533" s="37"/>
      <c r="K533" s="37"/>
      <c r="L533" s="40"/>
      <c r="M533" s="190"/>
      <c r="N533" s="191"/>
      <c r="O533" s="65"/>
      <c r="P533" s="65"/>
      <c r="Q533" s="65"/>
      <c r="R533" s="65"/>
      <c r="S533" s="65"/>
      <c r="T533" s="66"/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T533" s="18" t="s">
        <v>158</v>
      </c>
      <c r="AU533" s="18" t="s">
        <v>83</v>
      </c>
    </row>
    <row r="534" spans="1:65" s="2" customFormat="1" ht="11.25">
      <c r="A534" s="35"/>
      <c r="B534" s="36"/>
      <c r="C534" s="37"/>
      <c r="D534" s="192" t="s">
        <v>160</v>
      </c>
      <c r="E534" s="37"/>
      <c r="F534" s="193" t="s">
        <v>715</v>
      </c>
      <c r="G534" s="37"/>
      <c r="H534" s="37"/>
      <c r="I534" s="189"/>
      <c r="J534" s="37"/>
      <c r="K534" s="37"/>
      <c r="L534" s="40"/>
      <c r="M534" s="190"/>
      <c r="N534" s="191"/>
      <c r="O534" s="65"/>
      <c r="P534" s="65"/>
      <c r="Q534" s="65"/>
      <c r="R534" s="65"/>
      <c r="S534" s="65"/>
      <c r="T534" s="66"/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T534" s="18" t="s">
        <v>160</v>
      </c>
      <c r="AU534" s="18" t="s">
        <v>83</v>
      </c>
    </row>
    <row r="535" spans="1:65" s="13" customFormat="1" ht="11.25">
      <c r="B535" s="195"/>
      <c r="C535" s="196"/>
      <c r="D535" s="187" t="s">
        <v>169</v>
      </c>
      <c r="E535" s="197" t="s">
        <v>19</v>
      </c>
      <c r="F535" s="198" t="s">
        <v>716</v>
      </c>
      <c r="G535" s="196"/>
      <c r="H535" s="199">
        <v>9</v>
      </c>
      <c r="I535" s="200"/>
      <c r="J535" s="196"/>
      <c r="K535" s="196"/>
      <c r="L535" s="201"/>
      <c r="M535" s="202"/>
      <c r="N535" s="203"/>
      <c r="O535" s="203"/>
      <c r="P535" s="203"/>
      <c r="Q535" s="203"/>
      <c r="R535" s="203"/>
      <c r="S535" s="203"/>
      <c r="T535" s="204"/>
      <c r="AT535" s="205" t="s">
        <v>169</v>
      </c>
      <c r="AU535" s="205" t="s">
        <v>83</v>
      </c>
      <c r="AV535" s="13" t="s">
        <v>83</v>
      </c>
      <c r="AW535" s="13" t="s">
        <v>34</v>
      </c>
      <c r="AX535" s="13" t="s">
        <v>73</v>
      </c>
      <c r="AY535" s="205" t="s">
        <v>149</v>
      </c>
    </row>
    <row r="536" spans="1:65" s="2" customFormat="1" ht="16.5" customHeight="1">
      <c r="A536" s="35"/>
      <c r="B536" s="36"/>
      <c r="C536" s="216" t="s">
        <v>717</v>
      </c>
      <c r="D536" s="216" t="s">
        <v>556</v>
      </c>
      <c r="E536" s="217" t="s">
        <v>718</v>
      </c>
      <c r="F536" s="218" t="s">
        <v>719</v>
      </c>
      <c r="G536" s="219" t="s">
        <v>154</v>
      </c>
      <c r="H536" s="220">
        <v>307.64999999999998</v>
      </c>
      <c r="I536" s="221"/>
      <c r="J536" s="222">
        <f>ROUND(I536*H536,2)</f>
        <v>0</v>
      </c>
      <c r="K536" s="218" t="s">
        <v>155</v>
      </c>
      <c r="L536" s="223"/>
      <c r="M536" s="224" t="s">
        <v>19</v>
      </c>
      <c r="N536" s="225" t="s">
        <v>44</v>
      </c>
      <c r="O536" s="65"/>
      <c r="P536" s="183">
        <f>O536*H536</f>
        <v>0</v>
      </c>
      <c r="Q536" s="183">
        <v>0.222</v>
      </c>
      <c r="R536" s="183">
        <f>Q536*H536</f>
        <v>68.298299999999998</v>
      </c>
      <c r="S536" s="183">
        <v>0</v>
      </c>
      <c r="T536" s="184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185" t="s">
        <v>217</v>
      </c>
      <c r="AT536" s="185" t="s">
        <v>556</v>
      </c>
      <c r="AU536" s="185" t="s">
        <v>83</v>
      </c>
      <c r="AY536" s="18" t="s">
        <v>149</v>
      </c>
      <c r="BE536" s="186">
        <f>IF(N536="základní",J536,0)</f>
        <v>0</v>
      </c>
      <c r="BF536" s="186">
        <f>IF(N536="snížená",J536,0)</f>
        <v>0</v>
      </c>
      <c r="BG536" s="186">
        <f>IF(N536="zákl. přenesená",J536,0)</f>
        <v>0</v>
      </c>
      <c r="BH536" s="186">
        <f>IF(N536="sníž. přenesená",J536,0)</f>
        <v>0</v>
      </c>
      <c r="BI536" s="186">
        <f>IF(N536="nulová",J536,0)</f>
        <v>0</v>
      </c>
      <c r="BJ536" s="18" t="s">
        <v>81</v>
      </c>
      <c r="BK536" s="186">
        <f>ROUND(I536*H536,2)</f>
        <v>0</v>
      </c>
      <c r="BL536" s="18" t="s">
        <v>156</v>
      </c>
      <c r="BM536" s="185" t="s">
        <v>720</v>
      </c>
    </row>
    <row r="537" spans="1:65" s="2" customFormat="1" ht="11.25">
      <c r="A537" s="35"/>
      <c r="B537" s="36"/>
      <c r="C537" s="37"/>
      <c r="D537" s="187" t="s">
        <v>158</v>
      </c>
      <c r="E537" s="37"/>
      <c r="F537" s="188" t="s">
        <v>719</v>
      </c>
      <c r="G537" s="37"/>
      <c r="H537" s="37"/>
      <c r="I537" s="189"/>
      <c r="J537" s="37"/>
      <c r="K537" s="37"/>
      <c r="L537" s="40"/>
      <c r="M537" s="190"/>
      <c r="N537" s="191"/>
      <c r="O537" s="65"/>
      <c r="P537" s="65"/>
      <c r="Q537" s="65"/>
      <c r="R537" s="65"/>
      <c r="S537" s="65"/>
      <c r="T537" s="66"/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T537" s="18" t="s">
        <v>158</v>
      </c>
      <c r="AU537" s="18" t="s">
        <v>83</v>
      </c>
    </row>
    <row r="538" spans="1:65" s="13" customFormat="1" ht="11.25">
      <c r="B538" s="195"/>
      <c r="C538" s="196"/>
      <c r="D538" s="187" t="s">
        <v>169</v>
      </c>
      <c r="E538" s="197" t="s">
        <v>19</v>
      </c>
      <c r="F538" s="198" t="s">
        <v>721</v>
      </c>
      <c r="G538" s="196"/>
      <c r="H538" s="199">
        <v>293</v>
      </c>
      <c r="I538" s="200"/>
      <c r="J538" s="196"/>
      <c r="K538" s="196"/>
      <c r="L538" s="201"/>
      <c r="M538" s="202"/>
      <c r="N538" s="203"/>
      <c r="O538" s="203"/>
      <c r="P538" s="203"/>
      <c r="Q538" s="203"/>
      <c r="R538" s="203"/>
      <c r="S538" s="203"/>
      <c r="T538" s="204"/>
      <c r="AT538" s="205" t="s">
        <v>169</v>
      </c>
      <c r="AU538" s="205" t="s">
        <v>83</v>
      </c>
      <c r="AV538" s="13" t="s">
        <v>83</v>
      </c>
      <c r="AW538" s="13" t="s">
        <v>34</v>
      </c>
      <c r="AX538" s="13" t="s">
        <v>73</v>
      </c>
      <c r="AY538" s="205" t="s">
        <v>149</v>
      </c>
    </row>
    <row r="539" spans="1:65" s="13" customFormat="1" ht="11.25">
      <c r="B539" s="195"/>
      <c r="C539" s="196"/>
      <c r="D539" s="187" t="s">
        <v>169</v>
      </c>
      <c r="E539" s="196"/>
      <c r="F539" s="198" t="s">
        <v>722</v>
      </c>
      <c r="G539" s="196"/>
      <c r="H539" s="199">
        <v>307.64999999999998</v>
      </c>
      <c r="I539" s="200"/>
      <c r="J539" s="196"/>
      <c r="K539" s="196"/>
      <c r="L539" s="201"/>
      <c r="M539" s="202"/>
      <c r="N539" s="203"/>
      <c r="O539" s="203"/>
      <c r="P539" s="203"/>
      <c r="Q539" s="203"/>
      <c r="R539" s="203"/>
      <c r="S539" s="203"/>
      <c r="T539" s="204"/>
      <c r="AT539" s="205" t="s">
        <v>169</v>
      </c>
      <c r="AU539" s="205" t="s">
        <v>83</v>
      </c>
      <c r="AV539" s="13" t="s">
        <v>83</v>
      </c>
      <c r="AW539" s="13" t="s">
        <v>4</v>
      </c>
      <c r="AX539" s="13" t="s">
        <v>81</v>
      </c>
      <c r="AY539" s="205" t="s">
        <v>149</v>
      </c>
    </row>
    <row r="540" spans="1:65" s="12" customFormat="1" ht="22.9" customHeight="1">
      <c r="B540" s="158"/>
      <c r="C540" s="159"/>
      <c r="D540" s="160" t="s">
        <v>72</v>
      </c>
      <c r="E540" s="172" t="s">
        <v>198</v>
      </c>
      <c r="F540" s="172" t="s">
        <v>723</v>
      </c>
      <c r="G540" s="159"/>
      <c r="H540" s="159"/>
      <c r="I540" s="162"/>
      <c r="J540" s="173">
        <f>BK540</f>
        <v>0</v>
      </c>
      <c r="K540" s="159"/>
      <c r="L540" s="164"/>
      <c r="M540" s="165"/>
      <c r="N540" s="166"/>
      <c r="O540" s="166"/>
      <c r="P540" s="167">
        <f>P541+P556+P707+P757</f>
        <v>0</v>
      </c>
      <c r="Q540" s="166"/>
      <c r="R540" s="167">
        <f>R541+R556+R707+R757</f>
        <v>19.408675470000002</v>
      </c>
      <c r="S540" s="166"/>
      <c r="T540" s="168">
        <f>T541+T556+T707+T757</f>
        <v>0</v>
      </c>
      <c r="AR540" s="169" t="s">
        <v>81</v>
      </c>
      <c r="AT540" s="170" t="s">
        <v>72</v>
      </c>
      <c r="AU540" s="170" t="s">
        <v>81</v>
      </c>
      <c r="AY540" s="169" t="s">
        <v>149</v>
      </c>
      <c r="BK540" s="171">
        <f>BK541+BK556+BK707+BK757</f>
        <v>0</v>
      </c>
    </row>
    <row r="541" spans="1:65" s="12" customFormat="1" ht="20.85" customHeight="1">
      <c r="B541" s="158"/>
      <c r="C541" s="159"/>
      <c r="D541" s="160" t="s">
        <v>72</v>
      </c>
      <c r="E541" s="172" t="s">
        <v>684</v>
      </c>
      <c r="F541" s="172" t="s">
        <v>724</v>
      </c>
      <c r="G541" s="159"/>
      <c r="H541" s="159"/>
      <c r="I541" s="162"/>
      <c r="J541" s="173">
        <f>BK541</f>
        <v>0</v>
      </c>
      <c r="K541" s="159"/>
      <c r="L541" s="164"/>
      <c r="M541" s="165"/>
      <c r="N541" s="166"/>
      <c r="O541" s="166"/>
      <c r="P541" s="167">
        <f>SUM(P542:P555)</f>
        <v>0</v>
      </c>
      <c r="Q541" s="166"/>
      <c r="R541" s="167">
        <f>SUM(R542:R555)</f>
        <v>0.65117296000000002</v>
      </c>
      <c r="S541" s="166"/>
      <c r="T541" s="168">
        <f>SUM(T542:T555)</f>
        <v>0</v>
      </c>
      <c r="AR541" s="169" t="s">
        <v>81</v>
      </c>
      <c r="AT541" s="170" t="s">
        <v>72</v>
      </c>
      <c r="AU541" s="170" t="s">
        <v>83</v>
      </c>
      <c r="AY541" s="169" t="s">
        <v>149</v>
      </c>
      <c r="BK541" s="171">
        <f>SUM(BK542:BK555)</f>
        <v>0</v>
      </c>
    </row>
    <row r="542" spans="1:65" s="2" customFormat="1" ht="16.5" customHeight="1">
      <c r="A542" s="35"/>
      <c r="B542" s="36"/>
      <c r="C542" s="174" t="s">
        <v>725</v>
      </c>
      <c r="D542" s="174" t="s">
        <v>151</v>
      </c>
      <c r="E542" s="175" t="s">
        <v>726</v>
      </c>
      <c r="F542" s="176" t="s">
        <v>727</v>
      </c>
      <c r="G542" s="177" t="s">
        <v>154</v>
      </c>
      <c r="H542" s="178">
        <v>140.339</v>
      </c>
      <c r="I542" s="179"/>
      <c r="J542" s="180">
        <f>ROUND(I542*H542,2)</f>
        <v>0</v>
      </c>
      <c r="K542" s="176" t="s">
        <v>155</v>
      </c>
      <c r="L542" s="40"/>
      <c r="M542" s="181" t="s">
        <v>19</v>
      </c>
      <c r="N542" s="182" t="s">
        <v>44</v>
      </c>
      <c r="O542" s="65"/>
      <c r="P542" s="183">
        <f>O542*H542</f>
        <v>0</v>
      </c>
      <c r="Q542" s="183">
        <v>2.5999999999999998E-4</v>
      </c>
      <c r="R542" s="183">
        <f>Q542*H542</f>
        <v>3.6488139999999995E-2</v>
      </c>
      <c r="S542" s="183">
        <v>0</v>
      </c>
      <c r="T542" s="184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185" t="s">
        <v>156</v>
      </c>
      <c r="AT542" s="185" t="s">
        <v>151</v>
      </c>
      <c r="AU542" s="185" t="s">
        <v>171</v>
      </c>
      <c r="AY542" s="18" t="s">
        <v>149</v>
      </c>
      <c r="BE542" s="186">
        <f>IF(N542="základní",J542,0)</f>
        <v>0</v>
      </c>
      <c r="BF542" s="186">
        <f>IF(N542="snížená",J542,0)</f>
        <v>0</v>
      </c>
      <c r="BG542" s="186">
        <f>IF(N542="zákl. přenesená",J542,0)</f>
        <v>0</v>
      </c>
      <c r="BH542" s="186">
        <f>IF(N542="sníž. přenesená",J542,0)</f>
        <v>0</v>
      </c>
      <c r="BI542" s="186">
        <f>IF(N542="nulová",J542,0)</f>
        <v>0</v>
      </c>
      <c r="BJ542" s="18" t="s">
        <v>81</v>
      </c>
      <c r="BK542" s="186">
        <f>ROUND(I542*H542,2)</f>
        <v>0</v>
      </c>
      <c r="BL542" s="18" t="s">
        <v>156</v>
      </c>
      <c r="BM542" s="185" t="s">
        <v>728</v>
      </c>
    </row>
    <row r="543" spans="1:65" s="2" customFormat="1" ht="11.25">
      <c r="A543" s="35"/>
      <c r="B543" s="36"/>
      <c r="C543" s="37"/>
      <c r="D543" s="187" t="s">
        <v>158</v>
      </c>
      <c r="E543" s="37"/>
      <c r="F543" s="188" t="s">
        <v>729</v>
      </c>
      <c r="G543" s="37"/>
      <c r="H543" s="37"/>
      <c r="I543" s="189"/>
      <c r="J543" s="37"/>
      <c r="K543" s="37"/>
      <c r="L543" s="40"/>
      <c r="M543" s="190"/>
      <c r="N543" s="191"/>
      <c r="O543" s="65"/>
      <c r="P543" s="65"/>
      <c r="Q543" s="65"/>
      <c r="R543" s="65"/>
      <c r="S543" s="65"/>
      <c r="T543" s="66"/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T543" s="18" t="s">
        <v>158</v>
      </c>
      <c r="AU543" s="18" t="s">
        <v>171</v>
      </c>
    </row>
    <row r="544" spans="1:65" s="2" customFormat="1" ht="11.25">
      <c r="A544" s="35"/>
      <c r="B544" s="36"/>
      <c r="C544" s="37"/>
      <c r="D544" s="192" t="s">
        <v>160</v>
      </c>
      <c r="E544" s="37"/>
      <c r="F544" s="193" t="s">
        <v>730</v>
      </c>
      <c r="G544" s="37"/>
      <c r="H544" s="37"/>
      <c r="I544" s="189"/>
      <c r="J544" s="37"/>
      <c r="K544" s="37"/>
      <c r="L544" s="40"/>
      <c r="M544" s="190"/>
      <c r="N544" s="191"/>
      <c r="O544" s="65"/>
      <c r="P544" s="65"/>
      <c r="Q544" s="65"/>
      <c r="R544" s="65"/>
      <c r="S544" s="65"/>
      <c r="T544" s="66"/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T544" s="18" t="s">
        <v>160</v>
      </c>
      <c r="AU544" s="18" t="s">
        <v>171</v>
      </c>
    </row>
    <row r="545" spans="1:65" s="14" customFormat="1" ht="11.25">
      <c r="B545" s="206"/>
      <c r="C545" s="207"/>
      <c r="D545" s="187" t="s">
        <v>169</v>
      </c>
      <c r="E545" s="208" t="s">
        <v>19</v>
      </c>
      <c r="F545" s="209" t="s">
        <v>731</v>
      </c>
      <c r="G545" s="207"/>
      <c r="H545" s="208" t="s">
        <v>19</v>
      </c>
      <c r="I545" s="210"/>
      <c r="J545" s="207"/>
      <c r="K545" s="207"/>
      <c r="L545" s="211"/>
      <c r="M545" s="212"/>
      <c r="N545" s="213"/>
      <c r="O545" s="213"/>
      <c r="P545" s="213"/>
      <c r="Q545" s="213"/>
      <c r="R545" s="213"/>
      <c r="S545" s="213"/>
      <c r="T545" s="214"/>
      <c r="AT545" s="215" t="s">
        <v>169</v>
      </c>
      <c r="AU545" s="215" t="s">
        <v>171</v>
      </c>
      <c r="AV545" s="14" t="s">
        <v>81</v>
      </c>
      <c r="AW545" s="14" t="s">
        <v>34</v>
      </c>
      <c r="AX545" s="14" t="s">
        <v>73</v>
      </c>
      <c r="AY545" s="215" t="s">
        <v>149</v>
      </c>
    </row>
    <row r="546" spans="1:65" s="13" customFormat="1" ht="11.25">
      <c r="B546" s="195"/>
      <c r="C546" s="196"/>
      <c r="D546" s="187" t="s">
        <v>169</v>
      </c>
      <c r="E546" s="197" t="s">
        <v>19</v>
      </c>
      <c r="F546" s="198" t="s">
        <v>732</v>
      </c>
      <c r="G546" s="196"/>
      <c r="H546" s="199">
        <v>25.513999999999999</v>
      </c>
      <c r="I546" s="200"/>
      <c r="J546" s="196"/>
      <c r="K546" s="196"/>
      <c r="L546" s="201"/>
      <c r="M546" s="202"/>
      <c r="N546" s="203"/>
      <c r="O546" s="203"/>
      <c r="P546" s="203"/>
      <c r="Q546" s="203"/>
      <c r="R546" s="203"/>
      <c r="S546" s="203"/>
      <c r="T546" s="204"/>
      <c r="AT546" s="205" t="s">
        <v>169</v>
      </c>
      <c r="AU546" s="205" t="s">
        <v>171</v>
      </c>
      <c r="AV546" s="13" t="s">
        <v>83</v>
      </c>
      <c r="AW546" s="13" t="s">
        <v>34</v>
      </c>
      <c r="AX546" s="13" t="s">
        <v>73</v>
      </c>
      <c r="AY546" s="205" t="s">
        <v>149</v>
      </c>
    </row>
    <row r="547" spans="1:65" s="14" customFormat="1" ht="11.25">
      <c r="B547" s="206"/>
      <c r="C547" s="207"/>
      <c r="D547" s="187" t="s">
        <v>169</v>
      </c>
      <c r="E547" s="208" t="s">
        <v>19</v>
      </c>
      <c r="F547" s="209" t="s">
        <v>214</v>
      </c>
      <c r="G547" s="207"/>
      <c r="H547" s="208" t="s">
        <v>19</v>
      </c>
      <c r="I547" s="210"/>
      <c r="J547" s="207"/>
      <c r="K547" s="207"/>
      <c r="L547" s="211"/>
      <c r="M547" s="212"/>
      <c r="N547" s="213"/>
      <c r="O547" s="213"/>
      <c r="P547" s="213"/>
      <c r="Q547" s="213"/>
      <c r="R547" s="213"/>
      <c r="S547" s="213"/>
      <c r="T547" s="214"/>
      <c r="AT547" s="215" t="s">
        <v>169</v>
      </c>
      <c r="AU547" s="215" t="s">
        <v>171</v>
      </c>
      <c r="AV547" s="14" t="s">
        <v>81</v>
      </c>
      <c r="AW547" s="14" t="s">
        <v>34</v>
      </c>
      <c r="AX547" s="14" t="s">
        <v>73</v>
      </c>
      <c r="AY547" s="215" t="s">
        <v>149</v>
      </c>
    </row>
    <row r="548" spans="1:65" s="13" customFormat="1" ht="11.25">
      <c r="B548" s="195"/>
      <c r="C548" s="196"/>
      <c r="D548" s="187" t="s">
        <v>169</v>
      </c>
      <c r="E548" s="197" t="s">
        <v>19</v>
      </c>
      <c r="F548" s="198" t="s">
        <v>733</v>
      </c>
      <c r="G548" s="196"/>
      <c r="H548" s="199">
        <v>114.825</v>
      </c>
      <c r="I548" s="200"/>
      <c r="J548" s="196"/>
      <c r="K548" s="196"/>
      <c r="L548" s="201"/>
      <c r="M548" s="202"/>
      <c r="N548" s="203"/>
      <c r="O548" s="203"/>
      <c r="P548" s="203"/>
      <c r="Q548" s="203"/>
      <c r="R548" s="203"/>
      <c r="S548" s="203"/>
      <c r="T548" s="204"/>
      <c r="AT548" s="205" t="s">
        <v>169</v>
      </c>
      <c r="AU548" s="205" t="s">
        <v>171</v>
      </c>
      <c r="AV548" s="13" t="s">
        <v>83</v>
      </c>
      <c r="AW548" s="13" t="s">
        <v>34</v>
      </c>
      <c r="AX548" s="13" t="s">
        <v>73</v>
      </c>
      <c r="AY548" s="205" t="s">
        <v>149</v>
      </c>
    </row>
    <row r="549" spans="1:65" s="2" customFormat="1" ht="16.5" customHeight="1">
      <c r="A549" s="35"/>
      <c r="B549" s="36"/>
      <c r="C549" s="174" t="s">
        <v>734</v>
      </c>
      <c r="D549" s="174" t="s">
        <v>151</v>
      </c>
      <c r="E549" s="175" t="s">
        <v>735</v>
      </c>
      <c r="F549" s="176" t="s">
        <v>736</v>
      </c>
      <c r="G549" s="177" t="s">
        <v>154</v>
      </c>
      <c r="H549" s="178">
        <v>140.339</v>
      </c>
      <c r="I549" s="179"/>
      <c r="J549" s="180">
        <f>ROUND(I549*H549,2)</f>
        <v>0</v>
      </c>
      <c r="K549" s="176" t="s">
        <v>155</v>
      </c>
      <c r="L549" s="40"/>
      <c r="M549" s="181" t="s">
        <v>19</v>
      </c>
      <c r="N549" s="182" t="s">
        <v>44</v>
      </c>
      <c r="O549" s="65"/>
      <c r="P549" s="183">
        <f>O549*H549</f>
        <v>0</v>
      </c>
      <c r="Q549" s="183">
        <v>4.3800000000000002E-3</v>
      </c>
      <c r="R549" s="183">
        <f>Q549*H549</f>
        <v>0.61468482000000002</v>
      </c>
      <c r="S549" s="183">
        <v>0</v>
      </c>
      <c r="T549" s="184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185" t="s">
        <v>156</v>
      </c>
      <c r="AT549" s="185" t="s">
        <v>151</v>
      </c>
      <c r="AU549" s="185" t="s">
        <v>171</v>
      </c>
      <c r="AY549" s="18" t="s">
        <v>149</v>
      </c>
      <c r="BE549" s="186">
        <f>IF(N549="základní",J549,0)</f>
        <v>0</v>
      </c>
      <c r="BF549" s="186">
        <f>IF(N549="snížená",J549,0)</f>
        <v>0</v>
      </c>
      <c r="BG549" s="186">
        <f>IF(N549="zákl. přenesená",J549,0)</f>
        <v>0</v>
      </c>
      <c r="BH549" s="186">
        <f>IF(N549="sníž. přenesená",J549,0)</f>
        <v>0</v>
      </c>
      <c r="BI549" s="186">
        <f>IF(N549="nulová",J549,0)</f>
        <v>0</v>
      </c>
      <c r="BJ549" s="18" t="s">
        <v>81</v>
      </c>
      <c r="BK549" s="186">
        <f>ROUND(I549*H549,2)</f>
        <v>0</v>
      </c>
      <c r="BL549" s="18" t="s">
        <v>156</v>
      </c>
      <c r="BM549" s="185" t="s">
        <v>737</v>
      </c>
    </row>
    <row r="550" spans="1:65" s="2" customFormat="1" ht="11.25">
      <c r="A550" s="35"/>
      <c r="B550" s="36"/>
      <c r="C550" s="37"/>
      <c r="D550" s="187" t="s">
        <v>158</v>
      </c>
      <c r="E550" s="37"/>
      <c r="F550" s="188" t="s">
        <v>738</v>
      </c>
      <c r="G550" s="37"/>
      <c r="H550" s="37"/>
      <c r="I550" s="189"/>
      <c r="J550" s="37"/>
      <c r="K550" s="37"/>
      <c r="L550" s="40"/>
      <c r="M550" s="190"/>
      <c r="N550" s="191"/>
      <c r="O550" s="65"/>
      <c r="P550" s="65"/>
      <c r="Q550" s="65"/>
      <c r="R550" s="65"/>
      <c r="S550" s="65"/>
      <c r="T550" s="66"/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T550" s="18" t="s">
        <v>158</v>
      </c>
      <c r="AU550" s="18" t="s">
        <v>171</v>
      </c>
    </row>
    <row r="551" spans="1:65" s="2" customFormat="1" ht="11.25">
      <c r="A551" s="35"/>
      <c r="B551" s="36"/>
      <c r="C551" s="37"/>
      <c r="D551" s="192" t="s">
        <v>160</v>
      </c>
      <c r="E551" s="37"/>
      <c r="F551" s="193" t="s">
        <v>739</v>
      </c>
      <c r="G551" s="37"/>
      <c r="H551" s="37"/>
      <c r="I551" s="189"/>
      <c r="J551" s="37"/>
      <c r="K551" s="37"/>
      <c r="L551" s="40"/>
      <c r="M551" s="190"/>
      <c r="N551" s="191"/>
      <c r="O551" s="65"/>
      <c r="P551" s="65"/>
      <c r="Q551" s="65"/>
      <c r="R551" s="65"/>
      <c r="S551" s="65"/>
      <c r="T551" s="66"/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T551" s="18" t="s">
        <v>160</v>
      </c>
      <c r="AU551" s="18" t="s">
        <v>171</v>
      </c>
    </row>
    <row r="552" spans="1:65" s="14" customFormat="1" ht="11.25">
      <c r="B552" s="206"/>
      <c r="C552" s="207"/>
      <c r="D552" s="187" t="s">
        <v>169</v>
      </c>
      <c r="E552" s="208" t="s">
        <v>19</v>
      </c>
      <c r="F552" s="209" t="s">
        <v>731</v>
      </c>
      <c r="G552" s="207"/>
      <c r="H552" s="208" t="s">
        <v>19</v>
      </c>
      <c r="I552" s="210"/>
      <c r="J552" s="207"/>
      <c r="K552" s="207"/>
      <c r="L552" s="211"/>
      <c r="M552" s="212"/>
      <c r="N552" s="213"/>
      <c r="O552" s="213"/>
      <c r="P552" s="213"/>
      <c r="Q552" s="213"/>
      <c r="R552" s="213"/>
      <c r="S552" s="213"/>
      <c r="T552" s="214"/>
      <c r="AT552" s="215" t="s">
        <v>169</v>
      </c>
      <c r="AU552" s="215" t="s">
        <v>171</v>
      </c>
      <c r="AV552" s="14" t="s">
        <v>81</v>
      </c>
      <c r="AW552" s="14" t="s">
        <v>34</v>
      </c>
      <c r="AX552" s="14" t="s">
        <v>73</v>
      </c>
      <c r="AY552" s="215" t="s">
        <v>149</v>
      </c>
    </row>
    <row r="553" spans="1:65" s="13" customFormat="1" ht="11.25">
      <c r="B553" s="195"/>
      <c r="C553" s="196"/>
      <c r="D553" s="187" t="s">
        <v>169</v>
      </c>
      <c r="E553" s="197" t="s">
        <v>19</v>
      </c>
      <c r="F553" s="198" t="s">
        <v>732</v>
      </c>
      <c r="G553" s="196"/>
      <c r="H553" s="199">
        <v>25.513999999999999</v>
      </c>
      <c r="I553" s="200"/>
      <c r="J553" s="196"/>
      <c r="K553" s="196"/>
      <c r="L553" s="201"/>
      <c r="M553" s="202"/>
      <c r="N553" s="203"/>
      <c r="O553" s="203"/>
      <c r="P553" s="203"/>
      <c r="Q553" s="203"/>
      <c r="R553" s="203"/>
      <c r="S553" s="203"/>
      <c r="T553" s="204"/>
      <c r="AT553" s="205" t="s">
        <v>169</v>
      </c>
      <c r="AU553" s="205" t="s">
        <v>171</v>
      </c>
      <c r="AV553" s="13" t="s">
        <v>83</v>
      </c>
      <c r="AW553" s="13" t="s">
        <v>34</v>
      </c>
      <c r="AX553" s="13" t="s">
        <v>73</v>
      </c>
      <c r="AY553" s="205" t="s">
        <v>149</v>
      </c>
    </row>
    <row r="554" spans="1:65" s="14" customFormat="1" ht="11.25">
      <c r="B554" s="206"/>
      <c r="C554" s="207"/>
      <c r="D554" s="187" t="s">
        <v>169</v>
      </c>
      <c r="E554" s="208" t="s">
        <v>19</v>
      </c>
      <c r="F554" s="209" t="s">
        <v>214</v>
      </c>
      <c r="G554" s="207"/>
      <c r="H554" s="208" t="s">
        <v>19</v>
      </c>
      <c r="I554" s="210"/>
      <c r="J554" s="207"/>
      <c r="K554" s="207"/>
      <c r="L554" s="211"/>
      <c r="M554" s="212"/>
      <c r="N554" s="213"/>
      <c r="O554" s="213"/>
      <c r="P554" s="213"/>
      <c r="Q554" s="213"/>
      <c r="R554" s="213"/>
      <c r="S554" s="213"/>
      <c r="T554" s="214"/>
      <c r="AT554" s="215" t="s">
        <v>169</v>
      </c>
      <c r="AU554" s="215" t="s">
        <v>171</v>
      </c>
      <c r="AV554" s="14" t="s">
        <v>81</v>
      </c>
      <c r="AW554" s="14" t="s">
        <v>34</v>
      </c>
      <c r="AX554" s="14" t="s">
        <v>73</v>
      </c>
      <c r="AY554" s="215" t="s">
        <v>149</v>
      </c>
    </row>
    <row r="555" spans="1:65" s="13" customFormat="1" ht="11.25">
      <c r="B555" s="195"/>
      <c r="C555" s="196"/>
      <c r="D555" s="187" t="s">
        <v>169</v>
      </c>
      <c r="E555" s="197" t="s">
        <v>19</v>
      </c>
      <c r="F555" s="198" t="s">
        <v>733</v>
      </c>
      <c r="G555" s="196"/>
      <c r="H555" s="199">
        <v>114.825</v>
      </c>
      <c r="I555" s="200"/>
      <c r="J555" s="196"/>
      <c r="K555" s="196"/>
      <c r="L555" s="201"/>
      <c r="M555" s="202"/>
      <c r="N555" s="203"/>
      <c r="O555" s="203"/>
      <c r="P555" s="203"/>
      <c r="Q555" s="203"/>
      <c r="R555" s="203"/>
      <c r="S555" s="203"/>
      <c r="T555" s="204"/>
      <c r="AT555" s="205" t="s">
        <v>169</v>
      </c>
      <c r="AU555" s="205" t="s">
        <v>171</v>
      </c>
      <c r="AV555" s="13" t="s">
        <v>83</v>
      </c>
      <c r="AW555" s="13" t="s">
        <v>34</v>
      </c>
      <c r="AX555" s="13" t="s">
        <v>73</v>
      </c>
      <c r="AY555" s="205" t="s">
        <v>149</v>
      </c>
    </row>
    <row r="556" spans="1:65" s="12" customFormat="1" ht="20.85" customHeight="1">
      <c r="B556" s="158"/>
      <c r="C556" s="159"/>
      <c r="D556" s="160" t="s">
        <v>72</v>
      </c>
      <c r="E556" s="172" t="s">
        <v>691</v>
      </c>
      <c r="F556" s="172" t="s">
        <v>740</v>
      </c>
      <c r="G556" s="159"/>
      <c r="H556" s="159"/>
      <c r="I556" s="162"/>
      <c r="J556" s="173">
        <f>BK556</f>
        <v>0</v>
      </c>
      <c r="K556" s="159"/>
      <c r="L556" s="164"/>
      <c r="M556" s="165"/>
      <c r="N556" s="166"/>
      <c r="O556" s="166"/>
      <c r="P556" s="167">
        <f>SUM(P557:P706)</f>
        <v>0</v>
      </c>
      <c r="Q556" s="166"/>
      <c r="R556" s="167">
        <f>SUM(R557:R706)</f>
        <v>2.6947976799999998</v>
      </c>
      <c r="S556" s="166"/>
      <c r="T556" s="168">
        <f>SUM(T557:T706)</f>
        <v>0</v>
      </c>
      <c r="AR556" s="169" t="s">
        <v>81</v>
      </c>
      <c r="AT556" s="170" t="s">
        <v>72</v>
      </c>
      <c r="AU556" s="170" t="s">
        <v>83</v>
      </c>
      <c r="AY556" s="169" t="s">
        <v>149</v>
      </c>
      <c r="BK556" s="171">
        <f>SUM(BK557:BK706)</f>
        <v>0</v>
      </c>
    </row>
    <row r="557" spans="1:65" s="2" customFormat="1" ht="16.5" customHeight="1">
      <c r="A557" s="35"/>
      <c r="B557" s="36"/>
      <c r="C557" s="174" t="s">
        <v>741</v>
      </c>
      <c r="D557" s="174" t="s">
        <v>151</v>
      </c>
      <c r="E557" s="175" t="s">
        <v>742</v>
      </c>
      <c r="F557" s="176" t="s">
        <v>743</v>
      </c>
      <c r="G557" s="177" t="s">
        <v>154</v>
      </c>
      <c r="H557" s="178">
        <v>10.130000000000001</v>
      </c>
      <c r="I557" s="179"/>
      <c r="J557" s="180">
        <f>ROUND(I557*H557,2)</f>
        <v>0</v>
      </c>
      <c r="K557" s="176" t="s">
        <v>155</v>
      </c>
      <c r="L557" s="40"/>
      <c r="M557" s="181" t="s">
        <v>19</v>
      </c>
      <c r="N557" s="182" t="s">
        <v>44</v>
      </c>
      <c r="O557" s="65"/>
      <c r="P557" s="183">
        <f>O557*H557</f>
        <v>0</v>
      </c>
      <c r="Q557" s="183">
        <v>7.0400000000000003E-3</v>
      </c>
      <c r="R557" s="183">
        <f>Q557*H557</f>
        <v>7.1315200000000009E-2</v>
      </c>
      <c r="S557" s="183">
        <v>0</v>
      </c>
      <c r="T557" s="184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185" t="s">
        <v>156</v>
      </c>
      <c r="AT557" s="185" t="s">
        <v>151</v>
      </c>
      <c r="AU557" s="185" t="s">
        <v>171</v>
      </c>
      <c r="AY557" s="18" t="s">
        <v>149</v>
      </c>
      <c r="BE557" s="186">
        <f>IF(N557="základní",J557,0)</f>
        <v>0</v>
      </c>
      <c r="BF557" s="186">
        <f>IF(N557="snížená",J557,0)</f>
        <v>0</v>
      </c>
      <c r="BG557" s="186">
        <f>IF(N557="zákl. přenesená",J557,0)</f>
        <v>0</v>
      </c>
      <c r="BH557" s="186">
        <f>IF(N557="sníž. přenesená",J557,0)</f>
        <v>0</v>
      </c>
      <c r="BI557" s="186">
        <f>IF(N557="nulová",J557,0)</f>
        <v>0</v>
      </c>
      <c r="BJ557" s="18" t="s">
        <v>81</v>
      </c>
      <c r="BK557" s="186">
        <f>ROUND(I557*H557,2)</f>
        <v>0</v>
      </c>
      <c r="BL557" s="18" t="s">
        <v>156</v>
      </c>
      <c r="BM557" s="185" t="s">
        <v>744</v>
      </c>
    </row>
    <row r="558" spans="1:65" s="2" customFormat="1" ht="11.25">
      <c r="A558" s="35"/>
      <c r="B558" s="36"/>
      <c r="C558" s="37"/>
      <c r="D558" s="187" t="s">
        <v>158</v>
      </c>
      <c r="E558" s="37"/>
      <c r="F558" s="188" t="s">
        <v>745</v>
      </c>
      <c r="G558" s="37"/>
      <c r="H558" s="37"/>
      <c r="I558" s="189"/>
      <c r="J558" s="37"/>
      <c r="K558" s="37"/>
      <c r="L558" s="40"/>
      <c r="M558" s="190"/>
      <c r="N558" s="191"/>
      <c r="O558" s="65"/>
      <c r="P558" s="65"/>
      <c r="Q558" s="65"/>
      <c r="R558" s="65"/>
      <c r="S558" s="65"/>
      <c r="T558" s="66"/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T558" s="18" t="s">
        <v>158</v>
      </c>
      <c r="AU558" s="18" t="s">
        <v>171</v>
      </c>
    </row>
    <row r="559" spans="1:65" s="2" customFormat="1" ht="11.25">
      <c r="A559" s="35"/>
      <c r="B559" s="36"/>
      <c r="C559" s="37"/>
      <c r="D559" s="192" t="s">
        <v>160</v>
      </c>
      <c r="E559" s="37"/>
      <c r="F559" s="193" t="s">
        <v>746</v>
      </c>
      <c r="G559" s="37"/>
      <c r="H559" s="37"/>
      <c r="I559" s="189"/>
      <c r="J559" s="37"/>
      <c r="K559" s="37"/>
      <c r="L559" s="40"/>
      <c r="M559" s="190"/>
      <c r="N559" s="191"/>
      <c r="O559" s="65"/>
      <c r="P559" s="65"/>
      <c r="Q559" s="65"/>
      <c r="R559" s="65"/>
      <c r="S559" s="65"/>
      <c r="T559" s="66"/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T559" s="18" t="s">
        <v>160</v>
      </c>
      <c r="AU559" s="18" t="s">
        <v>171</v>
      </c>
    </row>
    <row r="560" spans="1:65" s="14" customFormat="1" ht="11.25">
      <c r="B560" s="206"/>
      <c r="C560" s="207"/>
      <c r="D560" s="187" t="s">
        <v>169</v>
      </c>
      <c r="E560" s="208" t="s">
        <v>19</v>
      </c>
      <c r="F560" s="209" t="s">
        <v>747</v>
      </c>
      <c r="G560" s="207"/>
      <c r="H560" s="208" t="s">
        <v>19</v>
      </c>
      <c r="I560" s="210"/>
      <c r="J560" s="207"/>
      <c r="K560" s="207"/>
      <c r="L560" s="211"/>
      <c r="M560" s="212"/>
      <c r="N560" s="213"/>
      <c r="O560" s="213"/>
      <c r="P560" s="213"/>
      <c r="Q560" s="213"/>
      <c r="R560" s="213"/>
      <c r="S560" s="213"/>
      <c r="T560" s="214"/>
      <c r="AT560" s="215" t="s">
        <v>169</v>
      </c>
      <c r="AU560" s="215" t="s">
        <v>171</v>
      </c>
      <c r="AV560" s="14" t="s">
        <v>81</v>
      </c>
      <c r="AW560" s="14" t="s">
        <v>34</v>
      </c>
      <c r="AX560" s="14" t="s">
        <v>73</v>
      </c>
      <c r="AY560" s="215" t="s">
        <v>149</v>
      </c>
    </row>
    <row r="561" spans="1:65" s="13" customFormat="1" ht="11.25">
      <c r="B561" s="195"/>
      <c r="C561" s="196"/>
      <c r="D561" s="187" t="s">
        <v>169</v>
      </c>
      <c r="E561" s="197" t="s">
        <v>19</v>
      </c>
      <c r="F561" s="198" t="s">
        <v>748</v>
      </c>
      <c r="G561" s="196"/>
      <c r="H561" s="199">
        <v>10.130000000000001</v>
      </c>
      <c r="I561" s="200"/>
      <c r="J561" s="196"/>
      <c r="K561" s="196"/>
      <c r="L561" s="201"/>
      <c r="M561" s="202"/>
      <c r="N561" s="203"/>
      <c r="O561" s="203"/>
      <c r="P561" s="203"/>
      <c r="Q561" s="203"/>
      <c r="R561" s="203"/>
      <c r="S561" s="203"/>
      <c r="T561" s="204"/>
      <c r="AT561" s="205" t="s">
        <v>169</v>
      </c>
      <c r="AU561" s="205" t="s">
        <v>171</v>
      </c>
      <c r="AV561" s="13" t="s">
        <v>83</v>
      </c>
      <c r="AW561" s="13" t="s">
        <v>34</v>
      </c>
      <c r="AX561" s="13" t="s">
        <v>73</v>
      </c>
      <c r="AY561" s="205" t="s">
        <v>149</v>
      </c>
    </row>
    <row r="562" spans="1:65" s="2" customFormat="1" ht="16.5" customHeight="1">
      <c r="A562" s="35"/>
      <c r="B562" s="36"/>
      <c r="C562" s="174" t="s">
        <v>749</v>
      </c>
      <c r="D562" s="174" t="s">
        <v>151</v>
      </c>
      <c r="E562" s="175" t="s">
        <v>750</v>
      </c>
      <c r="F562" s="176" t="s">
        <v>751</v>
      </c>
      <c r="G562" s="177" t="s">
        <v>154</v>
      </c>
      <c r="H562" s="178">
        <v>93.293999999999997</v>
      </c>
      <c r="I562" s="179"/>
      <c r="J562" s="180">
        <f>ROUND(I562*H562,2)</f>
        <v>0</v>
      </c>
      <c r="K562" s="176" t="s">
        <v>155</v>
      </c>
      <c r="L562" s="40"/>
      <c r="M562" s="181" t="s">
        <v>19</v>
      </c>
      <c r="N562" s="182" t="s">
        <v>44</v>
      </c>
      <c r="O562" s="65"/>
      <c r="P562" s="183">
        <f>O562*H562</f>
        <v>0</v>
      </c>
      <c r="Q562" s="183">
        <v>2.5999999999999998E-4</v>
      </c>
      <c r="R562" s="183">
        <f>Q562*H562</f>
        <v>2.4256439999999997E-2</v>
      </c>
      <c r="S562" s="183">
        <v>0</v>
      </c>
      <c r="T562" s="184">
        <f>S562*H562</f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185" t="s">
        <v>156</v>
      </c>
      <c r="AT562" s="185" t="s">
        <v>151</v>
      </c>
      <c r="AU562" s="185" t="s">
        <v>171</v>
      </c>
      <c r="AY562" s="18" t="s">
        <v>149</v>
      </c>
      <c r="BE562" s="186">
        <f>IF(N562="základní",J562,0)</f>
        <v>0</v>
      </c>
      <c r="BF562" s="186">
        <f>IF(N562="snížená",J562,0)</f>
        <v>0</v>
      </c>
      <c r="BG562" s="186">
        <f>IF(N562="zákl. přenesená",J562,0)</f>
        <v>0</v>
      </c>
      <c r="BH562" s="186">
        <f>IF(N562="sníž. přenesená",J562,0)</f>
        <v>0</v>
      </c>
      <c r="BI562" s="186">
        <f>IF(N562="nulová",J562,0)</f>
        <v>0</v>
      </c>
      <c r="BJ562" s="18" t="s">
        <v>81</v>
      </c>
      <c r="BK562" s="186">
        <f>ROUND(I562*H562,2)</f>
        <v>0</v>
      </c>
      <c r="BL562" s="18" t="s">
        <v>156</v>
      </c>
      <c r="BM562" s="185" t="s">
        <v>752</v>
      </c>
    </row>
    <row r="563" spans="1:65" s="2" customFormat="1" ht="11.25">
      <c r="A563" s="35"/>
      <c r="B563" s="36"/>
      <c r="C563" s="37"/>
      <c r="D563" s="187" t="s">
        <v>158</v>
      </c>
      <c r="E563" s="37"/>
      <c r="F563" s="188" t="s">
        <v>753</v>
      </c>
      <c r="G563" s="37"/>
      <c r="H563" s="37"/>
      <c r="I563" s="189"/>
      <c r="J563" s="37"/>
      <c r="K563" s="37"/>
      <c r="L563" s="40"/>
      <c r="M563" s="190"/>
      <c r="N563" s="191"/>
      <c r="O563" s="65"/>
      <c r="P563" s="65"/>
      <c r="Q563" s="65"/>
      <c r="R563" s="65"/>
      <c r="S563" s="65"/>
      <c r="T563" s="66"/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T563" s="18" t="s">
        <v>158</v>
      </c>
      <c r="AU563" s="18" t="s">
        <v>171</v>
      </c>
    </row>
    <row r="564" spans="1:65" s="2" customFormat="1" ht="11.25">
      <c r="A564" s="35"/>
      <c r="B564" s="36"/>
      <c r="C564" s="37"/>
      <c r="D564" s="192" t="s">
        <v>160</v>
      </c>
      <c r="E564" s="37"/>
      <c r="F564" s="193" t="s">
        <v>754</v>
      </c>
      <c r="G564" s="37"/>
      <c r="H564" s="37"/>
      <c r="I564" s="189"/>
      <c r="J564" s="37"/>
      <c r="K564" s="37"/>
      <c r="L564" s="40"/>
      <c r="M564" s="190"/>
      <c r="N564" s="191"/>
      <c r="O564" s="65"/>
      <c r="P564" s="65"/>
      <c r="Q564" s="65"/>
      <c r="R564" s="65"/>
      <c r="S564" s="65"/>
      <c r="T564" s="66"/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T564" s="18" t="s">
        <v>160</v>
      </c>
      <c r="AU564" s="18" t="s">
        <v>171</v>
      </c>
    </row>
    <row r="565" spans="1:65" s="14" customFormat="1" ht="11.25">
      <c r="B565" s="206"/>
      <c r="C565" s="207"/>
      <c r="D565" s="187" t="s">
        <v>169</v>
      </c>
      <c r="E565" s="208" t="s">
        <v>19</v>
      </c>
      <c r="F565" s="209" t="s">
        <v>523</v>
      </c>
      <c r="G565" s="207"/>
      <c r="H565" s="208" t="s">
        <v>19</v>
      </c>
      <c r="I565" s="210"/>
      <c r="J565" s="207"/>
      <c r="K565" s="207"/>
      <c r="L565" s="211"/>
      <c r="M565" s="212"/>
      <c r="N565" s="213"/>
      <c r="O565" s="213"/>
      <c r="P565" s="213"/>
      <c r="Q565" s="213"/>
      <c r="R565" s="213"/>
      <c r="S565" s="213"/>
      <c r="T565" s="214"/>
      <c r="AT565" s="215" t="s">
        <v>169</v>
      </c>
      <c r="AU565" s="215" t="s">
        <v>171</v>
      </c>
      <c r="AV565" s="14" t="s">
        <v>81</v>
      </c>
      <c r="AW565" s="14" t="s">
        <v>34</v>
      </c>
      <c r="AX565" s="14" t="s">
        <v>73</v>
      </c>
      <c r="AY565" s="215" t="s">
        <v>149</v>
      </c>
    </row>
    <row r="566" spans="1:65" s="13" customFormat="1" ht="11.25">
      <c r="B566" s="195"/>
      <c r="C566" s="196"/>
      <c r="D566" s="187" t="s">
        <v>169</v>
      </c>
      <c r="E566" s="197" t="s">
        <v>19</v>
      </c>
      <c r="F566" s="198" t="s">
        <v>524</v>
      </c>
      <c r="G566" s="196"/>
      <c r="H566" s="199">
        <v>2.52</v>
      </c>
      <c r="I566" s="200"/>
      <c r="J566" s="196"/>
      <c r="K566" s="196"/>
      <c r="L566" s="201"/>
      <c r="M566" s="202"/>
      <c r="N566" s="203"/>
      <c r="O566" s="203"/>
      <c r="P566" s="203"/>
      <c r="Q566" s="203"/>
      <c r="R566" s="203"/>
      <c r="S566" s="203"/>
      <c r="T566" s="204"/>
      <c r="AT566" s="205" t="s">
        <v>169</v>
      </c>
      <c r="AU566" s="205" t="s">
        <v>171</v>
      </c>
      <c r="AV566" s="13" t="s">
        <v>83</v>
      </c>
      <c r="AW566" s="13" t="s">
        <v>34</v>
      </c>
      <c r="AX566" s="13" t="s">
        <v>73</v>
      </c>
      <c r="AY566" s="205" t="s">
        <v>149</v>
      </c>
    </row>
    <row r="567" spans="1:65" s="14" customFormat="1" ht="11.25">
      <c r="B567" s="206"/>
      <c r="C567" s="207"/>
      <c r="D567" s="187" t="s">
        <v>169</v>
      </c>
      <c r="E567" s="208" t="s">
        <v>19</v>
      </c>
      <c r="F567" s="209" t="s">
        <v>525</v>
      </c>
      <c r="G567" s="207"/>
      <c r="H567" s="208" t="s">
        <v>19</v>
      </c>
      <c r="I567" s="210"/>
      <c r="J567" s="207"/>
      <c r="K567" s="207"/>
      <c r="L567" s="211"/>
      <c r="M567" s="212"/>
      <c r="N567" s="213"/>
      <c r="O567" s="213"/>
      <c r="P567" s="213"/>
      <c r="Q567" s="213"/>
      <c r="R567" s="213"/>
      <c r="S567" s="213"/>
      <c r="T567" s="214"/>
      <c r="AT567" s="215" t="s">
        <v>169</v>
      </c>
      <c r="AU567" s="215" t="s">
        <v>171</v>
      </c>
      <c r="AV567" s="14" t="s">
        <v>81</v>
      </c>
      <c r="AW567" s="14" t="s">
        <v>34</v>
      </c>
      <c r="AX567" s="14" t="s">
        <v>73</v>
      </c>
      <c r="AY567" s="215" t="s">
        <v>149</v>
      </c>
    </row>
    <row r="568" spans="1:65" s="13" customFormat="1" ht="11.25">
      <c r="B568" s="195"/>
      <c r="C568" s="196"/>
      <c r="D568" s="187" t="s">
        <v>169</v>
      </c>
      <c r="E568" s="197" t="s">
        <v>19</v>
      </c>
      <c r="F568" s="198" t="s">
        <v>526</v>
      </c>
      <c r="G568" s="196"/>
      <c r="H568" s="199">
        <v>9.7010000000000005</v>
      </c>
      <c r="I568" s="200"/>
      <c r="J568" s="196"/>
      <c r="K568" s="196"/>
      <c r="L568" s="201"/>
      <c r="M568" s="202"/>
      <c r="N568" s="203"/>
      <c r="O568" s="203"/>
      <c r="P568" s="203"/>
      <c r="Q568" s="203"/>
      <c r="R568" s="203"/>
      <c r="S568" s="203"/>
      <c r="T568" s="204"/>
      <c r="AT568" s="205" t="s">
        <v>169</v>
      </c>
      <c r="AU568" s="205" t="s">
        <v>171</v>
      </c>
      <c r="AV568" s="13" t="s">
        <v>83</v>
      </c>
      <c r="AW568" s="13" t="s">
        <v>34</v>
      </c>
      <c r="AX568" s="13" t="s">
        <v>73</v>
      </c>
      <c r="AY568" s="205" t="s">
        <v>149</v>
      </c>
    </row>
    <row r="569" spans="1:65" s="14" customFormat="1" ht="11.25">
      <c r="B569" s="206"/>
      <c r="C569" s="207"/>
      <c r="D569" s="187" t="s">
        <v>169</v>
      </c>
      <c r="E569" s="208" t="s">
        <v>19</v>
      </c>
      <c r="F569" s="209" t="s">
        <v>527</v>
      </c>
      <c r="G569" s="207"/>
      <c r="H569" s="208" t="s">
        <v>19</v>
      </c>
      <c r="I569" s="210"/>
      <c r="J569" s="207"/>
      <c r="K569" s="207"/>
      <c r="L569" s="211"/>
      <c r="M569" s="212"/>
      <c r="N569" s="213"/>
      <c r="O569" s="213"/>
      <c r="P569" s="213"/>
      <c r="Q569" s="213"/>
      <c r="R569" s="213"/>
      <c r="S569" s="213"/>
      <c r="T569" s="214"/>
      <c r="AT569" s="215" t="s">
        <v>169</v>
      </c>
      <c r="AU569" s="215" t="s">
        <v>171</v>
      </c>
      <c r="AV569" s="14" t="s">
        <v>81</v>
      </c>
      <c r="AW569" s="14" t="s">
        <v>34</v>
      </c>
      <c r="AX569" s="14" t="s">
        <v>73</v>
      </c>
      <c r="AY569" s="215" t="s">
        <v>149</v>
      </c>
    </row>
    <row r="570" spans="1:65" s="13" customFormat="1" ht="11.25">
      <c r="B570" s="195"/>
      <c r="C570" s="196"/>
      <c r="D570" s="187" t="s">
        <v>169</v>
      </c>
      <c r="E570" s="197" t="s">
        <v>19</v>
      </c>
      <c r="F570" s="198" t="s">
        <v>528</v>
      </c>
      <c r="G570" s="196"/>
      <c r="H570" s="199">
        <v>6.1369999999999996</v>
      </c>
      <c r="I570" s="200"/>
      <c r="J570" s="196"/>
      <c r="K570" s="196"/>
      <c r="L570" s="201"/>
      <c r="M570" s="202"/>
      <c r="N570" s="203"/>
      <c r="O570" s="203"/>
      <c r="P570" s="203"/>
      <c r="Q570" s="203"/>
      <c r="R570" s="203"/>
      <c r="S570" s="203"/>
      <c r="T570" s="204"/>
      <c r="AT570" s="205" t="s">
        <v>169</v>
      </c>
      <c r="AU570" s="205" t="s">
        <v>171</v>
      </c>
      <c r="AV570" s="13" t="s">
        <v>83</v>
      </c>
      <c r="AW570" s="13" t="s">
        <v>34</v>
      </c>
      <c r="AX570" s="13" t="s">
        <v>73</v>
      </c>
      <c r="AY570" s="205" t="s">
        <v>149</v>
      </c>
    </row>
    <row r="571" spans="1:65" s="14" customFormat="1" ht="11.25">
      <c r="B571" s="206"/>
      <c r="C571" s="207"/>
      <c r="D571" s="187" t="s">
        <v>169</v>
      </c>
      <c r="E571" s="208" t="s">
        <v>19</v>
      </c>
      <c r="F571" s="209" t="s">
        <v>755</v>
      </c>
      <c r="G571" s="207"/>
      <c r="H571" s="208" t="s">
        <v>19</v>
      </c>
      <c r="I571" s="210"/>
      <c r="J571" s="207"/>
      <c r="K571" s="207"/>
      <c r="L571" s="211"/>
      <c r="M571" s="212"/>
      <c r="N571" s="213"/>
      <c r="O571" s="213"/>
      <c r="P571" s="213"/>
      <c r="Q571" s="213"/>
      <c r="R571" s="213"/>
      <c r="S571" s="213"/>
      <c r="T571" s="214"/>
      <c r="AT571" s="215" t="s">
        <v>169</v>
      </c>
      <c r="AU571" s="215" t="s">
        <v>171</v>
      </c>
      <c r="AV571" s="14" t="s">
        <v>81</v>
      </c>
      <c r="AW571" s="14" t="s">
        <v>34</v>
      </c>
      <c r="AX571" s="14" t="s">
        <v>73</v>
      </c>
      <c r="AY571" s="215" t="s">
        <v>149</v>
      </c>
    </row>
    <row r="572" spans="1:65" s="13" customFormat="1" ht="11.25">
      <c r="B572" s="195"/>
      <c r="C572" s="196"/>
      <c r="D572" s="187" t="s">
        <v>169</v>
      </c>
      <c r="E572" s="197" t="s">
        <v>19</v>
      </c>
      <c r="F572" s="198" t="s">
        <v>756</v>
      </c>
      <c r="G572" s="196"/>
      <c r="H572" s="199">
        <v>9.0150000000000006</v>
      </c>
      <c r="I572" s="200"/>
      <c r="J572" s="196"/>
      <c r="K572" s="196"/>
      <c r="L572" s="201"/>
      <c r="M572" s="202"/>
      <c r="N572" s="203"/>
      <c r="O572" s="203"/>
      <c r="P572" s="203"/>
      <c r="Q572" s="203"/>
      <c r="R572" s="203"/>
      <c r="S572" s="203"/>
      <c r="T572" s="204"/>
      <c r="AT572" s="205" t="s">
        <v>169</v>
      </c>
      <c r="AU572" s="205" t="s">
        <v>171</v>
      </c>
      <c r="AV572" s="13" t="s">
        <v>83</v>
      </c>
      <c r="AW572" s="13" t="s">
        <v>34</v>
      </c>
      <c r="AX572" s="13" t="s">
        <v>73</v>
      </c>
      <c r="AY572" s="205" t="s">
        <v>149</v>
      </c>
    </row>
    <row r="573" spans="1:65" s="14" customFormat="1" ht="11.25">
      <c r="B573" s="206"/>
      <c r="C573" s="207"/>
      <c r="D573" s="187" t="s">
        <v>169</v>
      </c>
      <c r="E573" s="208" t="s">
        <v>19</v>
      </c>
      <c r="F573" s="209" t="s">
        <v>731</v>
      </c>
      <c r="G573" s="207"/>
      <c r="H573" s="208" t="s">
        <v>19</v>
      </c>
      <c r="I573" s="210"/>
      <c r="J573" s="207"/>
      <c r="K573" s="207"/>
      <c r="L573" s="211"/>
      <c r="M573" s="212"/>
      <c r="N573" s="213"/>
      <c r="O573" s="213"/>
      <c r="P573" s="213"/>
      <c r="Q573" s="213"/>
      <c r="R573" s="213"/>
      <c r="S573" s="213"/>
      <c r="T573" s="214"/>
      <c r="AT573" s="215" t="s">
        <v>169</v>
      </c>
      <c r="AU573" s="215" t="s">
        <v>171</v>
      </c>
      <c r="AV573" s="14" t="s">
        <v>81</v>
      </c>
      <c r="AW573" s="14" t="s">
        <v>34</v>
      </c>
      <c r="AX573" s="14" t="s">
        <v>73</v>
      </c>
      <c r="AY573" s="215" t="s">
        <v>149</v>
      </c>
    </row>
    <row r="574" spans="1:65" s="13" customFormat="1" ht="11.25">
      <c r="B574" s="195"/>
      <c r="C574" s="196"/>
      <c r="D574" s="187" t="s">
        <v>169</v>
      </c>
      <c r="E574" s="197" t="s">
        <v>19</v>
      </c>
      <c r="F574" s="198" t="s">
        <v>757</v>
      </c>
      <c r="G574" s="196"/>
      <c r="H574" s="199">
        <v>5.3630000000000004</v>
      </c>
      <c r="I574" s="200"/>
      <c r="J574" s="196"/>
      <c r="K574" s="196"/>
      <c r="L574" s="201"/>
      <c r="M574" s="202"/>
      <c r="N574" s="203"/>
      <c r="O574" s="203"/>
      <c r="P574" s="203"/>
      <c r="Q574" s="203"/>
      <c r="R574" s="203"/>
      <c r="S574" s="203"/>
      <c r="T574" s="204"/>
      <c r="AT574" s="205" t="s">
        <v>169</v>
      </c>
      <c r="AU574" s="205" t="s">
        <v>171</v>
      </c>
      <c r="AV574" s="13" t="s">
        <v>83</v>
      </c>
      <c r="AW574" s="13" t="s">
        <v>34</v>
      </c>
      <c r="AX574" s="13" t="s">
        <v>73</v>
      </c>
      <c r="AY574" s="205" t="s">
        <v>149</v>
      </c>
    </row>
    <row r="575" spans="1:65" s="13" customFormat="1" ht="11.25">
      <c r="B575" s="195"/>
      <c r="C575" s="196"/>
      <c r="D575" s="187" t="s">
        <v>169</v>
      </c>
      <c r="E575" s="197" t="s">
        <v>19</v>
      </c>
      <c r="F575" s="198" t="s">
        <v>758</v>
      </c>
      <c r="G575" s="196"/>
      <c r="H575" s="199">
        <v>7.3129999999999997</v>
      </c>
      <c r="I575" s="200"/>
      <c r="J575" s="196"/>
      <c r="K575" s="196"/>
      <c r="L575" s="201"/>
      <c r="M575" s="202"/>
      <c r="N575" s="203"/>
      <c r="O575" s="203"/>
      <c r="P575" s="203"/>
      <c r="Q575" s="203"/>
      <c r="R575" s="203"/>
      <c r="S575" s="203"/>
      <c r="T575" s="204"/>
      <c r="AT575" s="205" t="s">
        <v>169</v>
      </c>
      <c r="AU575" s="205" t="s">
        <v>171</v>
      </c>
      <c r="AV575" s="13" t="s">
        <v>83</v>
      </c>
      <c r="AW575" s="13" t="s">
        <v>34</v>
      </c>
      <c r="AX575" s="13" t="s">
        <v>73</v>
      </c>
      <c r="AY575" s="205" t="s">
        <v>149</v>
      </c>
    </row>
    <row r="576" spans="1:65" s="14" customFormat="1" ht="11.25">
      <c r="B576" s="206"/>
      <c r="C576" s="207"/>
      <c r="D576" s="187" t="s">
        <v>169</v>
      </c>
      <c r="E576" s="208" t="s">
        <v>19</v>
      </c>
      <c r="F576" s="209" t="s">
        <v>759</v>
      </c>
      <c r="G576" s="207"/>
      <c r="H576" s="208" t="s">
        <v>19</v>
      </c>
      <c r="I576" s="210"/>
      <c r="J576" s="207"/>
      <c r="K576" s="207"/>
      <c r="L576" s="211"/>
      <c r="M576" s="212"/>
      <c r="N576" s="213"/>
      <c r="O576" s="213"/>
      <c r="P576" s="213"/>
      <c r="Q576" s="213"/>
      <c r="R576" s="213"/>
      <c r="S576" s="213"/>
      <c r="T576" s="214"/>
      <c r="AT576" s="215" t="s">
        <v>169</v>
      </c>
      <c r="AU576" s="215" t="s">
        <v>171</v>
      </c>
      <c r="AV576" s="14" t="s">
        <v>81</v>
      </c>
      <c r="AW576" s="14" t="s">
        <v>34</v>
      </c>
      <c r="AX576" s="14" t="s">
        <v>73</v>
      </c>
      <c r="AY576" s="215" t="s">
        <v>149</v>
      </c>
    </row>
    <row r="577" spans="1:65" s="13" customFormat="1" ht="11.25">
      <c r="B577" s="195"/>
      <c r="C577" s="196"/>
      <c r="D577" s="187" t="s">
        <v>169</v>
      </c>
      <c r="E577" s="197" t="s">
        <v>19</v>
      </c>
      <c r="F577" s="198" t="s">
        <v>760</v>
      </c>
      <c r="G577" s="196"/>
      <c r="H577" s="199">
        <v>35.424999999999997</v>
      </c>
      <c r="I577" s="200"/>
      <c r="J577" s="196"/>
      <c r="K577" s="196"/>
      <c r="L577" s="201"/>
      <c r="M577" s="202"/>
      <c r="N577" s="203"/>
      <c r="O577" s="203"/>
      <c r="P577" s="203"/>
      <c r="Q577" s="203"/>
      <c r="R577" s="203"/>
      <c r="S577" s="203"/>
      <c r="T577" s="204"/>
      <c r="AT577" s="205" t="s">
        <v>169</v>
      </c>
      <c r="AU577" s="205" t="s">
        <v>171</v>
      </c>
      <c r="AV577" s="13" t="s">
        <v>83</v>
      </c>
      <c r="AW577" s="13" t="s">
        <v>34</v>
      </c>
      <c r="AX577" s="13" t="s">
        <v>73</v>
      </c>
      <c r="AY577" s="205" t="s">
        <v>149</v>
      </c>
    </row>
    <row r="578" spans="1:65" s="14" customFormat="1" ht="11.25">
      <c r="B578" s="206"/>
      <c r="C578" s="207"/>
      <c r="D578" s="187" t="s">
        <v>169</v>
      </c>
      <c r="E578" s="208" t="s">
        <v>19</v>
      </c>
      <c r="F578" s="209" t="s">
        <v>327</v>
      </c>
      <c r="G578" s="207"/>
      <c r="H578" s="208" t="s">
        <v>19</v>
      </c>
      <c r="I578" s="210"/>
      <c r="J578" s="207"/>
      <c r="K578" s="207"/>
      <c r="L578" s="211"/>
      <c r="M578" s="212"/>
      <c r="N578" s="213"/>
      <c r="O578" s="213"/>
      <c r="P578" s="213"/>
      <c r="Q578" s="213"/>
      <c r="R578" s="213"/>
      <c r="S578" s="213"/>
      <c r="T578" s="214"/>
      <c r="AT578" s="215" t="s">
        <v>169</v>
      </c>
      <c r="AU578" s="215" t="s">
        <v>171</v>
      </c>
      <c r="AV578" s="14" t="s">
        <v>81</v>
      </c>
      <c r="AW578" s="14" t="s">
        <v>34</v>
      </c>
      <c r="AX578" s="14" t="s">
        <v>73</v>
      </c>
      <c r="AY578" s="215" t="s">
        <v>149</v>
      </c>
    </row>
    <row r="579" spans="1:65" s="13" customFormat="1" ht="11.25">
      <c r="B579" s="195"/>
      <c r="C579" s="196"/>
      <c r="D579" s="187" t="s">
        <v>169</v>
      </c>
      <c r="E579" s="197" t="s">
        <v>19</v>
      </c>
      <c r="F579" s="198" t="s">
        <v>502</v>
      </c>
      <c r="G579" s="196"/>
      <c r="H579" s="199">
        <v>17.82</v>
      </c>
      <c r="I579" s="200"/>
      <c r="J579" s="196"/>
      <c r="K579" s="196"/>
      <c r="L579" s="201"/>
      <c r="M579" s="202"/>
      <c r="N579" s="203"/>
      <c r="O579" s="203"/>
      <c r="P579" s="203"/>
      <c r="Q579" s="203"/>
      <c r="R579" s="203"/>
      <c r="S579" s="203"/>
      <c r="T579" s="204"/>
      <c r="AT579" s="205" t="s">
        <v>169</v>
      </c>
      <c r="AU579" s="205" t="s">
        <v>171</v>
      </c>
      <c r="AV579" s="13" t="s">
        <v>83</v>
      </c>
      <c r="AW579" s="13" t="s">
        <v>34</v>
      </c>
      <c r="AX579" s="13" t="s">
        <v>73</v>
      </c>
      <c r="AY579" s="205" t="s">
        <v>149</v>
      </c>
    </row>
    <row r="580" spans="1:65" s="2" customFormat="1" ht="16.5" customHeight="1">
      <c r="A580" s="35"/>
      <c r="B580" s="36"/>
      <c r="C580" s="174" t="s">
        <v>761</v>
      </c>
      <c r="D580" s="174" t="s">
        <v>151</v>
      </c>
      <c r="E580" s="175" t="s">
        <v>762</v>
      </c>
      <c r="F580" s="176" t="s">
        <v>763</v>
      </c>
      <c r="G580" s="177" t="s">
        <v>154</v>
      </c>
      <c r="H580" s="178">
        <v>93.293999999999997</v>
      </c>
      <c r="I580" s="179"/>
      <c r="J580" s="180">
        <f>ROUND(I580*H580,2)</f>
        <v>0</v>
      </c>
      <c r="K580" s="176" t="s">
        <v>155</v>
      </c>
      <c r="L580" s="40"/>
      <c r="M580" s="181" t="s">
        <v>19</v>
      </c>
      <c r="N580" s="182" t="s">
        <v>44</v>
      </c>
      <c r="O580" s="65"/>
      <c r="P580" s="183">
        <f>O580*H580</f>
        <v>0</v>
      </c>
      <c r="Q580" s="183">
        <v>4.3800000000000002E-3</v>
      </c>
      <c r="R580" s="183">
        <f>Q580*H580</f>
        <v>0.40862772000000003</v>
      </c>
      <c r="S580" s="183">
        <v>0</v>
      </c>
      <c r="T580" s="184">
        <f>S580*H580</f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185" t="s">
        <v>156</v>
      </c>
      <c r="AT580" s="185" t="s">
        <v>151</v>
      </c>
      <c r="AU580" s="185" t="s">
        <v>171</v>
      </c>
      <c r="AY580" s="18" t="s">
        <v>149</v>
      </c>
      <c r="BE580" s="186">
        <f>IF(N580="základní",J580,0)</f>
        <v>0</v>
      </c>
      <c r="BF580" s="186">
        <f>IF(N580="snížená",J580,0)</f>
        <v>0</v>
      </c>
      <c r="BG580" s="186">
        <f>IF(N580="zákl. přenesená",J580,0)</f>
        <v>0</v>
      </c>
      <c r="BH580" s="186">
        <f>IF(N580="sníž. přenesená",J580,0)</f>
        <v>0</v>
      </c>
      <c r="BI580" s="186">
        <f>IF(N580="nulová",J580,0)</f>
        <v>0</v>
      </c>
      <c r="BJ580" s="18" t="s">
        <v>81</v>
      </c>
      <c r="BK580" s="186">
        <f>ROUND(I580*H580,2)</f>
        <v>0</v>
      </c>
      <c r="BL580" s="18" t="s">
        <v>156</v>
      </c>
      <c r="BM580" s="185" t="s">
        <v>764</v>
      </c>
    </row>
    <row r="581" spans="1:65" s="2" customFormat="1" ht="11.25">
      <c r="A581" s="35"/>
      <c r="B581" s="36"/>
      <c r="C581" s="37"/>
      <c r="D581" s="187" t="s">
        <v>158</v>
      </c>
      <c r="E581" s="37"/>
      <c r="F581" s="188" t="s">
        <v>765</v>
      </c>
      <c r="G581" s="37"/>
      <c r="H581" s="37"/>
      <c r="I581" s="189"/>
      <c r="J581" s="37"/>
      <c r="K581" s="37"/>
      <c r="L581" s="40"/>
      <c r="M581" s="190"/>
      <c r="N581" s="191"/>
      <c r="O581" s="65"/>
      <c r="P581" s="65"/>
      <c r="Q581" s="65"/>
      <c r="R581" s="65"/>
      <c r="S581" s="65"/>
      <c r="T581" s="66"/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T581" s="18" t="s">
        <v>158</v>
      </c>
      <c r="AU581" s="18" t="s">
        <v>171</v>
      </c>
    </row>
    <row r="582" spans="1:65" s="2" customFormat="1" ht="11.25">
      <c r="A582" s="35"/>
      <c r="B582" s="36"/>
      <c r="C582" s="37"/>
      <c r="D582" s="192" t="s">
        <v>160</v>
      </c>
      <c r="E582" s="37"/>
      <c r="F582" s="193" t="s">
        <v>766</v>
      </c>
      <c r="G582" s="37"/>
      <c r="H582" s="37"/>
      <c r="I582" s="189"/>
      <c r="J582" s="37"/>
      <c r="K582" s="37"/>
      <c r="L582" s="40"/>
      <c r="M582" s="190"/>
      <c r="N582" s="191"/>
      <c r="O582" s="65"/>
      <c r="P582" s="65"/>
      <c r="Q582" s="65"/>
      <c r="R582" s="65"/>
      <c r="S582" s="65"/>
      <c r="T582" s="66"/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T582" s="18" t="s">
        <v>160</v>
      </c>
      <c r="AU582" s="18" t="s">
        <v>171</v>
      </c>
    </row>
    <row r="583" spans="1:65" s="14" customFormat="1" ht="11.25">
      <c r="B583" s="206"/>
      <c r="C583" s="207"/>
      <c r="D583" s="187" t="s">
        <v>169</v>
      </c>
      <c r="E583" s="208" t="s">
        <v>19</v>
      </c>
      <c r="F583" s="209" t="s">
        <v>523</v>
      </c>
      <c r="G583" s="207"/>
      <c r="H583" s="208" t="s">
        <v>19</v>
      </c>
      <c r="I583" s="210"/>
      <c r="J583" s="207"/>
      <c r="K583" s="207"/>
      <c r="L583" s="211"/>
      <c r="M583" s="212"/>
      <c r="N583" s="213"/>
      <c r="O583" s="213"/>
      <c r="P583" s="213"/>
      <c r="Q583" s="213"/>
      <c r="R583" s="213"/>
      <c r="S583" s="213"/>
      <c r="T583" s="214"/>
      <c r="AT583" s="215" t="s">
        <v>169</v>
      </c>
      <c r="AU583" s="215" t="s">
        <v>171</v>
      </c>
      <c r="AV583" s="14" t="s">
        <v>81</v>
      </c>
      <c r="AW583" s="14" t="s">
        <v>34</v>
      </c>
      <c r="AX583" s="14" t="s">
        <v>73</v>
      </c>
      <c r="AY583" s="215" t="s">
        <v>149</v>
      </c>
    </row>
    <row r="584" spans="1:65" s="13" customFormat="1" ht="11.25">
      <c r="B584" s="195"/>
      <c r="C584" s="196"/>
      <c r="D584" s="187" t="s">
        <v>169</v>
      </c>
      <c r="E584" s="197" t="s">
        <v>19</v>
      </c>
      <c r="F584" s="198" t="s">
        <v>524</v>
      </c>
      <c r="G584" s="196"/>
      <c r="H584" s="199">
        <v>2.52</v>
      </c>
      <c r="I584" s="200"/>
      <c r="J584" s="196"/>
      <c r="K584" s="196"/>
      <c r="L584" s="201"/>
      <c r="M584" s="202"/>
      <c r="N584" s="203"/>
      <c r="O584" s="203"/>
      <c r="P584" s="203"/>
      <c r="Q584" s="203"/>
      <c r="R584" s="203"/>
      <c r="S584" s="203"/>
      <c r="T584" s="204"/>
      <c r="AT584" s="205" t="s">
        <v>169</v>
      </c>
      <c r="AU584" s="205" t="s">
        <v>171</v>
      </c>
      <c r="AV584" s="13" t="s">
        <v>83</v>
      </c>
      <c r="AW584" s="13" t="s">
        <v>34</v>
      </c>
      <c r="AX584" s="13" t="s">
        <v>73</v>
      </c>
      <c r="AY584" s="205" t="s">
        <v>149</v>
      </c>
    </row>
    <row r="585" spans="1:65" s="14" customFormat="1" ht="11.25">
      <c r="B585" s="206"/>
      <c r="C585" s="207"/>
      <c r="D585" s="187" t="s">
        <v>169</v>
      </c>
      <c r="E585" s="208" t="s">
        <v>19</v>
      </c>
      <c r="F585" s="209" t="s">
        <v>525</v>
      </c>
      <c r="G585" s="207"/>
      <c r="H585" s="208" t="s">
        <v>19</v>
      </c>
      <c r="I585" s="210"/>
      <c r="J585" s="207"/>
      <c r="K585" s="207"/>
      <c r="L585" s="211"/>
      <c r="M585" s="212"/>
      <c r="N585" s="213"/>
      <c r="O585" s="213"/>
      <c r="P585" s="213"/>
      <c r="Q585" s="213"/>
      <c r="R585" s="213"/>
      <c r="S585" s="213"/>
      <c r="T585" s="214"/>
      <c r="AT585" s="215" t="s">
        <v>169</v>
      </c>
      <c r="AU585" s="215" t="s">
        <v>171</v>
      </c>
      <c r="AV585" s="14" t="s">
        <v>81</v>
      </c>
      <c r="AW585" s="14" t="s">
        <v>34</v>
      </c>
      <c r="AX585" s="14" t="s">
        <v>73</v>
      </c>
      <c r="AY585" s="215" t="s">
        <v>149</v>
      </c>
    </row>
    <row r="586" spans="1:65" s="13" customFormat="1" ht="11.25">
      <c r="B586" s="195"/>
      <c r="C586" s="196"/>
      <c r="D586" s="187" t="s">
        <v>169</v>
      </c>
      <c r="E586" s="197" t="s">
        <v>19</v>
      </c>
      <c r="F586" s="198" t="s">
        <v>526</v>
      </c>
      <c r="G586" s="196"/>
      <c r="H586" s="199">
        <v>9.7010000000000005</v>
      </c>
      <c r="I586" s="200"/>
      <c r="J586" s="196"/>
      <c r="K586" s="196"/>
      <c r="L586" s="201"/>
      <c r="M586" s="202"/>
      <c r="N586" s="203"/>
      <c r="O586" s="203"/>
      <c r="P586" s="203"/>
      <c r="Q586" s="203"/>
      <c r="R586" s="203"/>
      <c r="S586" s="203"/>
      <c r="T586" s="204"/>
      <c r="AT586" s="205" t="s">
        <v>169</v>
      </c>
      <c r="AU586" s="205" t="s">
        <v>171</v>
      </c>
      <c r="AV586" s="13" t="s">
        <v>83</v>
      </c>
      <c r="AW586" s="13" t="s">
        <v>34</v>
      </c>
      <c r="AX586" s="13" t="s">
        <v>73</v>
      </c>
      <c r="AY586" s="205" t="s">
        <v>149</v>
      </c>
    </row>
    <row r="587" spans="1:65" s="14" customFormat="1" ht="11.25">
      <c r="B587" s="206"/>
      <c r="C587" s="207"/>
      <c r="D587" s="187" t="s">
        <v>169</v>
      </c>
      <c r="E587" s="208" t="s">
        <v>19</v>
      </c>
      <c r="F587" s="209" t="s">
        <v>527</v>
      </c>
      <c r="G587" s="207"/>
      <c r="H587" s="208" t="s">
        <v>19</v>
      </c>
      <c r="I587" s="210"/>
      <c r="J587" s="207"/>
      <c r="K587" s="207"/>
      <c r="L587" s="211"/>
      <c r="M587" s="212"/>
      <c r="N587" s="213"/>
      <c r="O587" s="213"/>
      <c r="P587" s="213"/>
      <c r="Q587" s="213"/>
      <c r="R587" s="213"/>
      <c r="S587" s="213"/>
      <c r="T587" s="214"/>
      <c r="AT587" s="215" t="s">
        <v>169</v>
      </c>
      <c r="AU587" s="215" t="s">
        <v>171</v>
      </c>
      <c r="AV587" s="14" t="s">
        <v>81</v>
      </c>
      <c r="AW587" s="14" t="s">
        <v>34</v>
      </c>
      <c r="AX587" s="14" t="s">
        <v>73</v>
      </c>
      <c r="AY587" s="215" t="s">
        <v>149</v>
      </c>
    </row>
    <row r="588" spans="1:65" s="13" customFormat="1" ht="11.25">
      <c r="B588" s="195"/>
      <c r="C588" s="196"/>
      <c r="D588" s="187" t="s">
        <v>169</v>
      </c>
      <c r="E588" s="197" t="s">
        <v>19</v>
      </c>
      <c r="F588" s="198" t="s">
        <v>528</v>
      </c>
      <c r="G588" s="196"/>
      <c r="H588" s="199">
        <v>6.1369999999999996</v>
      </c>
      <c r="I588" s="200"/>
      <c r="J588" s="196"/>
      <c r="K588" s="196"/>
      <c r="L588" s="201"/>
      <c r="M588" s="202"/>
      <c r="N588" s="203"/>
      <c r="O588" s="203"/>
      <c r="P588" s="203"/>
      <c r="Q588" s="203"/>
      <c r="R588" s="203"/>
      <c r="S588" s="203"/>
      <c r="T588" s="204"/>
      <c r="AT588" s="205" t="s">
        <v>169</v>
      </c>
      <c r="AU588" s="205" t="s">
        <v>171</v>
      </c>
      <c r="AV588" s="13" t="s">
        <v>83</v>
      </c>
      <c r="AW588" s="13" t="s">
        <v>34</v>
      </c>
      <c r="AX588" s="13" t="s">
        <v>73</v>
      </c>
      <c r="AY588" s="205" t="s">
        <v>149</v>
      </c>
    </row>
    <row r="589" spans="1:65" s="14" customFormat="1" ht="11.25">
      <c r="B589" s="206"/>
      <c r="C589" s="207"/>
      <c r="D589" s="187" t="s">
        <v>169</v>
      </c>
      <c r="E589" s="208" t="s">
        <v>19</v>
      </c>
      <c r="F589" s="209" t="s">
        <v>755</v>
      </c>
      <c r="G589" s="207"/>
      <c r="H589" s="208" t="s">
        <v>19</v>
      </c>
      <c r="I589" s="210"/>
      <c r="J589" s="207"/>
      <c r="K589" s="207"/>
      <c r="L589" s="211"/>
      <c r="M589" s="212"/>
      <c r="N589" s="213"/>
      <c r="O589" s="213"/>
      <c r="P589" s="213"/>
      <c r="Q589" s="213"/>
      <c r="R589" s="213"/>
      <c r="S589" s="213"/>
      <c r="T589" s="214"/>
      <c r="AT589" s="215" t="s">
        <v>169</v>
      </c>
      <c r="AU589" s="215" t="s">
        <v>171</v>
      </c>
      <c r="AV589" s="14" t="s">
        <v>81</v>
      </c>
      <c r="AW589" s="14" t="s">
        <v>34</v>
      </c>
      <c r="AX589" s="14" t="s">
        <v>73</v>
      </c>
      <c r="AY589" s="215" t="s">
        <v>149</v>
      </c>
    </row>
    <row r="590" spans="1:65" s="13" customFormat="1" ht="11.25">
      <c r="B590" s="195"/>
      <c r="C590" s="196"/>
      <c r="D590" s="187" t="s">
        <v>169</v>
      </c>
      <c r="E590" s="197" t="s">
        <v>19</v>
      </c>
      <c r="F590" s="198" t="s">
        <v>756</v>
      </c>
      <c r="G590" s="196"/>
      <c r="H590" s="199">
        <v>9.0150000000000006</v>
      </c>
      <c r="I590" s="200"/>
      <c r="J590" s="196"/>
      <c r="K590" s="196"/>
      <c r="L590" s="201"/>
      <c r="M590" s="202"/>
      <c r="N590" s="203"/>
      <c r="O590" s="203"/>
      <c r="P590" s="203"/>
      <c r="Q590" s="203"/>
      <c r="R590" s="203"/>
      <c r="S590" s="203"/>
      <c r="T590" s="204"/>
      <c r="AT590" s="205" t="s">
        <v>169</v>
      </c>
      <c r="AU590" s="205" t="s">
        <v>171</v>
      </c>
      <c r="AV590" s="13" t="s">
        <v>83</v>
      </c>
      <c r="AW590" s="13" t="s">
        <v>34</v>
      </c>
      <c r="AX590" s="13" t="s">
        <v>73</v>
      </c>
      <c r="AY590" s="205" t="s">
        <v>149</v>
      </c>
    </row>
    <row r="591" spans="1:65" s="14" customFormat="1" ht="11.25">
      <c r="B591" s="206"/>
      <c r="C591" s="207"/>
      <c r="D591" s="187" t="s">
        <v>169</v>
      </c>
      <c r="E591" s="208" t="s">
        <v>19</v>
      </c>
      <c r="F591" s="209" t="s">
        <v>731</v>
      </c>
      <c r="G591" s="207"/>
      <c r="H591" s="208" t="s">
        <v>19</v>
      </c>
      <c r="I591" s="210"/>
      <c r="J591" s="207"/>
      <c r="K591" s="207"/>
      <c r="L591" s="211"/>
      <c r="M591" s="212"/>
      <c r="N591" s="213"/>
      <c r="O591" s="213"/>
      <c r="P591" s="213"/>
      <c r="Q591" s="213"/>
      <c r="R591" s="213"/>
      <c r="S591" s="213"/>
      <c r="T591" s="214"/>
      <c r="AT591" s="215" t="s">
        <v>169</v>
      </c>
      <c r="AU591" s="215" t="s">
        <v>171</v>
      </c>
      <c r="AV591" s="14" t="s">
        <v>81</v>
      </c>
      <c r="AW591" s="14" t="s">
        <v>34</v>
      </c>
      <c r="AX591" s="14" t="s">
        <v>73</v>
      </c>
      <c r="AY591" s="215" t="s">
        <v>149</v>
      </c>
    </row>
    <row r="592" spans="1:65" s="13" customFormat="1" ht="11.25">
      <c r="B592" s="195"/>
      <c r="C592" s="196"/>
      <c r="D592" s="187" t="s">
        <v>169</v>
      </c>
      <c r="E592" s="197" t="s">
        <v>19</v>
      </c>
      <c r="F592" s="198" t="s">
        <v>757</v>
      </c>
      <c r="G592" s="196"/>
      <c r="H592" s="199">
        <v>5.3630000000000004</v>
      </c>
      <c r="I592" s="200"/>
      <c r="J592" s="196"/>
      <c r="K592" s="196"/>
      <c r="L592" s="201"/>
      <c r="M592" s="202"/>
      <c r="N592" s="203"/>
      <c r="O592" s="203"/>
      <c r="P592" s="203"/>
      <c r="Q592" s="203"/>
      <c r="R592" s="203"/>
      <c r="S592" s="203"/>
      <c r="T592" s="204"/>
      <c r="AT592" s="205" t="s">
        <v>169</v>
      </c>
      <c r="AU592" s="205" t="s">
        <v>171</v>
      </c>
      <c r="AV592" s="13" t="s">
        <v>83</v>
      </c>
      <c r="AW592" s="13" t="s">
        <v>34</v>
      </c>
      <c r="AX592" s="13" t="s">
        <v>73</v>
      </c>
      <c r="AY592" s="205" t="s">
        <v>149</v>
      </c>
    </row>
    <row r="593" spans="1:65" s="13" customFormat="1" ht="11.25">
      <c r="B593" s="195"/>
      <c r="C593" s="196"/>
      <c r="D593" s="187" t="s">
        <v>169</v>
      </c>
      <c r="E593" s="197" t="s">
        <v>19</v>
      </c>
      <c r="F593" s="198" t="s">
        <v>758</v>
      </c>
      <c r="G593" s="196"/>
      <c r="H593" s="199">
        <v>7.3129999999999997</v>
      </c>
      <c r="I593" s="200"/>
      <c r="J593" s="196"/>
      <c r="K593" s="196"/>
      <c r="L593" s="201"/>
      <c r="M593" s="202"/>
      <c r="N593" s="203"/>
      <c r="O593" s="203"/>
      <c r="P593" s="203"/>
      <c r="Q593" s="203"/>
      <c r="R593" s="203"/>
      <c r="S593" s="203"/>
      <c r="T593" s="204"/>
      <c r="AT593" s="205" t="s">
        <v>169</v>
      </c>
      <c r="AU593" s="205" t="s">
        <v>171</v>
      </c>
      <c r="AV593" s="13" t="s">
        <v>83</v>
      </c>
      <c r="AW593" s="13" t="s">
        <v>34</v>
      </c>
      <c r="AX593" s="13" t="s">
        <v>73</v>
      </c>
      <c r="AY593" s="205" t="s">
        <v>149</v>
      </c>
    </row>
    <row r="594" spans="1:65" s="14" customFormat="1" ht="11.25">
      <c r="B594" s="206"/>
      <c r="C594" s="207"/>
      <c r="D594" s="187" t="s">
        <v>169</v>
      </c>
      <c r="E594" s="208" t="s">
        <v>19</v>
      </c>
      <c r="F594" s="209" t="s">
        <v>759</v>
      </c>
      <c r="G594" s="207"/>
      <c r="H594" s="208" t="s">
        <v>19</v>
      </c>
      <c r="I594" s="210"/>
      <c r="J594" s="207"/>
      <c r="K594" s="207"/>
      <c r="L594" s="211"/>
      <c r="M594" s="212"/>
      <c r="N594" s="213"/>
      <c r="O594" s="213"/>
      <c r="P594" s="213"/>
      <c r="Q594" s="213"/>
      <c r="R594" s="213"/>
      <c r="S594" s="213"/>
      <c r="T594" s="214"/>
      <c r="AT594" s="215" t="s">
        <v>169</v>
      </c>
      <c r="AU594" s="215" t="s">
        <v>171</v>
      </c>
      <c r="AV594" s="14" t="s">
        <v>81</v>
      </c>
      <c r="AW594" s="14" t="s">
        <v>34</v>
      </c>
      <c r="AX594" s="14" t="s">
        <v>73</v>
      </c>
      <c r="AY594" s="215" t="s">
        <v>149</v>
      </c>
    </row>
    <row r="595" spans="1:65" s="13" customFormat="1" ht="11.25">
      <c r="B595" s="195"/>
      <c r="C595" s="196"/>
      <c r="D595" s="187" t="s">
        <v>169</v>
      </c>
      <c r="E595" s="197" t="s">
        <v>19</v>
      </c>
      <c r="F595" s="198" t="s">
        <v>760</v>
      </c>
      <c r="G595" s="196"/>
      <c r="H595" s="199">
        <v>35.424999999999997</v>
      </c>
      <c r="I595" s="200"/>
      <c r="J595" s="196"/>
      <c r="K595" s="196"/>
      <c r="L595" s="201"/>
      <c r="M595" s="202"/>
      <c r="N595" s="203"/>
      <c r="O595" s="203"/>
      <c r="P595" s="203"/>
      <c r="Q595" s="203"/>
      <c r="R595" s="203"/>
      <c r="S595" s="203"/>
      <c r="T595" s="204"/>
      <c r="AT595" s="205" t="s">
        <v>169</v>
      </c>
      <c r="AU595" s="205" t="s">
        <v>171</v>
      </c>
      <c r="AV595" s="13" t="s">
        <v>83</v>
      </c>
      <c r="AW595" s="13" t="s">
        <v>34</v>
      </c>
      <c r="AX595" s="13" t="s">
        <v>73</v>
      </c>
      <c r="AY595" s="205" t="s">
        <v>149</v>
      </c>
    </row>
    <row r="596" spans="1:65" s="14" customFormat="1" ht="11.25">
      <c r="B596" s="206"/>
      <c r="C596" s="207"/>
      <c r="D596" s="187" t="s">
        <v>169</v>
      </c>
      <c r="E596" s="208" t="s">
        <v>19</v>
      </c>
      <c r="F596" s="209" t="s">
        <v>327</v>
      </c>
      <c r="G596" s="207"/>
      <c r="H596" s="208" t="s">
        <v>19</v>
      </c>
      <c r="I596" s="210"/>
      <c r="J596" s="207"/>
      <c r="K596" s="207"/>
      <c r="L596" s="211"/>
      <c r="M596" s="212"/>
      <c r="N596" s="213"/>
      <c r="O596" s="213"/>
      <c r="P596" s="213"/>
      <c r="Q596" s="213"/>
      <c r="R596" s="213"/>
      <c r="S596" s="213"/>
      <c r="T596" s="214"/>
      <c r="AT596" s="215" t="s">
        <v>169</v>
      </c>
      <c r="AU596" s="215" t="s">
        <v>171</v>
      </c>
      <c r="AV596" s="14" t="s">
        <v>81</v>
      </c>
      <c r="AW596" s="14" t="s">
        <v>34</v>
      </c>
      <c r="AX596" s="14" t="s">
        <v>73</v>
      </c>
      <c r="AY596" s="215" t="s">
        <v>149</v>
      </c>
    </row>
    <row r="597" spans="1:65" s="13" customFormat="1" ht="11.25">
      <c r="B597" s="195"/>
      <c r="C597" s="196"/>
      <c r="D597" s="187" t="s">
        <v>169</v>
      </c>
      <c r="E597" s="197" t="s">
        <v>19</v>
      </c>
      <c r="F597" s="198" t="s">
        <v>502</v>
      </c>
      <c r="G597" s="196"/>
      <c r="H597" s="199">
        <v>17.82</v>
      </c>
      <c r="I597" s="200"/>
      <c r="J597" s="196"/>
      <c r="K597" s="196"/>
      <c r="L597" s="201"/>
      <c r="M597" s="202"/>
      <c r="N597" s="203"/>
      <c r="O597" s="203"/>
      <c r="P597" s="203"/>
      <c r="Q597" s="203"/>
      <c r="R597" s="203"/>
      <c r="S597" s="203"/>
      <c r="T597" s="204"/>
      <c r="AT597" s="205" t="s">
        <v>169</v>
      </c>
      <c r="AU597" s="205" t="s">
        <v>171</v>
      </c>
      <c r="AV597" s="13" t="s">
        <v>83</v>
      </c>
      <c r="AW597" s="13" t="s">
        <v>34</v>
      </c>
      <c r="AX597" s="13" t="s">
        <v>73</v>
      </c>
      <c r="AY597" s="205" t="s">
        <v>149</v>
      </c>
    </row>
    <row r="598" spans="1:65" s="2" customFormat="1" ht="16.5" customHeight="1">
      <c r="A598" s="35"/>
      <c r="B598" s="36"/>
      <c r="C598" s="174" t="s">
        <v>767</v>
      </c>
      <c r="D598" s="174" t="s">
        <v>151</v>
      </c>
      <c r="E598" s="175" t="s">
        <v>768</v>
      </c>
      <c r="F598" s="176" t="s">
        <v>769</v>
      </c>
      <c r="G598" s="177" t="s">
        <v>154</v>
      </c>
      <c r="H598" s="178">
        <v>53.289000000000001</v>
      </c>
      <c r="I598" s="179"/>
      <c r="J598" s="180">
        <f>ROUND(I598*H598,2)</f>
        <v>0</v>
      </c>
      <c r="K598" s="176" t="s">
        <v>155</v>
      </c>
      <c r="L598" s="40"/>
      <c r="M598" s="181" t="s">
        <v>19</v>
      </c>
      <c r="N598" s="182" t="s">
        <v>44</v>
      </c>
      <c r="O598" s="65"/>
      <c r="P598" s="183">
        <f>O598*H598</f>
        <v>0</v>
      </c>
      <c r="Q598" s="183">
        <v>2.0000000000000001E-4</v>
      </c>
      <c r="R598" s="183">
        <f>Q598*H598</f>
        <v>1.06578E-2</v>
      </c>
      <c r="S598" s="183">
        <v>0</v>
      </c>
      <c r="T598" s="184">
        <f>S598*H598</f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185" t="s">
        <v>156</v>
      </c>
      <c r="AT598" s="185" t="s">
        <v>151</v>
      </c>
      <c r="AU598" s="185" t="s">
        <v>171</v>
      </c>
      <c r="AY598" s="18" t="s">
        <v>149</v>
      </c>
      <c r="BE598" s="186">
        <f>IF(N598="základní",J598,0)</f>
        <v>0</v>
      </c>
      <c r="BF598" s="186">
        <f>IF(N598="snížená",J598,0)</f>
        <v>0</v>
      </c>
      <c r="BG598" s="186">
        <f>IF(N598="zákl. přenesená",J598,0)</f>
        <v>0</v>
      </c>
      <c r="BH598" s="186">
        <f>IF(N598="sníž. přenesená",J598,0)</f>
        <v>0</v>
      </c>
      <c r="BI598" s="186">
        <f>IF(N598="nulová",J598,0)</f>
        <v>0</v>
      </c>
      <c r="BJ598" s="18" t="s">
        <v>81</v>
      </c>
      <c r="BK598" s="186">
        <f>ROUND(I598*H598,2)</f>
        <v>0</v>
      </c>
      <c r="BL598" s="18" t="s">
        <v>156</v>
      </c>
      <c r="BM598" s="185" t="s">
        <v>770</v>
      </c>
    </row>
    <row r="599" spans="1:65" s="2" customFormat="1" ht="11.25">
      <c r="A599" s="35"/>
      <c r="B599" s="36"/>
      <c r="C599" s="37"/>
      <c r="D599" s="187" t="s">
        <v>158</v>
      </c>
      <c r="E599" s="37"/>
      <c r="F599" s="188" t="s">
        <v>771</v>
      </c>
      <c r="G599" s="37"/>
      <c r="H599" s="37"/>
      <c r="I599" s="189"/>
      <c r="J599" s="37"/>
      <c r="K599" s="37"/>
      <c r="L599" s="40"/>
      <c r="M599" s="190"/>
      <c r="N599" s="191"/>
      <c r="O599" s="65"/>
      <c r="P599" s="65"/>
      <c r="Q599" s="65"/>
      <c r="R599" s="65"/>
      <c r="S599" s="65"/>
      <c r="T599" s="66"/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T599" s="18" t="s">
        <v>158</v>
      </c>
      <c r="AU599" s="18" t="s">
        <v>171</v>
      </c>
    </row>
    <row r="600" spans="1:65" s="2" customFormat="1" ht="11.25">
      <c r="A600" s="35"/>
      <c r="B600" s="36"/>
      <c r="C600" s="37"/>
      <c r="D600" s="192" t="s">
        <v>160</v>
      </c>
      <c r="E600" s="37"/>
      <c r="F600" s="193" t="s">
        <v>772</v>
      </c>
      <c r="G600" s="37"/>
      <c r="H600" s="37"/>
      <c r="I600" s="189"/>
      <c r="J600" s="37"/>
      <c r="K600" s="37"/>
      <c r="L600" s="40"/>
      <c r="M600" s="190"/>
      <c r="N600" s="191"/>
      <c r="O600" s="65"/>
      <c r="P600" s="65"/>
      <c r="Q600" s="65"/>
      <c r="R600" s="65"/>
      <c r="S600" s="65"/>
      <c r="T600" s="66"/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T600" s="18" t="s">
        <v>160</v>
      </c>
      <c r="AU600" s="18" t="s">
        <v>171</v>
      </c>
    </row>
    <row r="601" spans="1:65" s="14" customFormat="1" ht="11.25">
      <c r="B601" s="206"/>
      <c r="C601" s="207"/>
      <c r="D601" s="187" t="s">
        <v>169</v>
      </c>
      <c r="E601" s="208" t="s">
        <v>19</v>
      </c>
      <c r="F601" s="209" t="s">
        <v>759</v>
      </c>
      <c r="G601" s="207"/>
      <c r="H601" s="208" t="s">
        <v>19</v>
      </c>
      <c r="I601" s="210"/>
      <c r="J601" s="207"/>
      <c r="K601" s="207"/>
      <c r="L601" s="211"/>
      <c r="M601" s="212"/>
      <c r="N601" s="213"/>
      <c r="O601" s="213"/>
      <c r="P601" s="213"/>
      <c r="Q601" s="213"/>
      <c r="R601" s="213"/>
      <c r="S601" s="213"/>
      <c r="T601" s="214"/>
      <c r="AT601" s="215" t="s">
        <v>169</v>
      </c>
      <c r="AU601" s="215" t="s">
        <v>171</v>
      </c>
      <c r="AV601" s="14" t="s">
        <v>81</v>
      </c>
      <c r="AW601" s="14" t="s">
        <v>34</v>
      </c>
      <c r="AX601" s="14" t="s">
        <v>73</v>
      </c>
      <c r="AY601" s="215" t="s">
        <v>149</v>
      </c>
    </row>
    <row r="602" spans="1:65" s="13" customFormat="1" ht="11.25">
      <c r="B602" s="195"/>
      <c r="C602" s="196"/>
      <c r="D602" s="187" t="s">
        <v>169</v>
      </c>
      <c r="E602" s="197" t="s">
        <v>19</v>
      </c>
      <c r="F602" s="198" t="s">
        <v>760</v>
      </c>
      <c r="G602" s="196"/>
      <c r="H602" s="199">
        <v>35.424999999999997</v>
      </c>
      <c r="I602" s="200"/>
      <c r="J602" s="196"/>
      <c r="K602" s="196"/>
      <c r="L602" s="201"/>
      <c r="M602" s="202"/>
      <c r="N602" s="203"/>
      <c r="O602" s="203"/>
      <c r="P602" s="203"/>
      <c r="Q602" s="203"/>
      <c r="R602" s="203"/>
      <c r="S602" s="203"/>
      <c r="T602" s="204"/>
      <c r="AT602" s="205" t="s">
        <v>169</v>
      </c>
      <c r="AU602" s="205" t="s">
        <v>171</v>
      </c>
      <c r="AV602" s="13" t="s">
        <v>83</v>
      </c>
      <c r="AW602" s="13" t="s">
        <v>34</v>
      </c>
      <c r="AX602" s="13" t="s">
        <v>73</v>
      </c>
      <c r="AY602" s="205" t="s">
        <v>149</v>
      </c>
    </row>
    <row r="603" spans="1:65" s="14" customFormat="1" ht="11.25">
      <c r="B603" s="206"/>
      <c r="C603" s="207"/>
      <c r="D603" s="187" t="s">
        <v>169</v>
      </c>
      <c r="E603" s="208" t="s">
        <v>19</v>
      </c>
      <c r="F603" s="209" t="s">
        <v>773</v>
      </c>
      <c r="G603" s="207"/>
      <c r="H603" s="208" t="s">
        <v>19</v>
      </c>
      <c r="I603" s="210"/>
      <c r="J603" s="207"/>
      <c r="K603" s="207"/>
      <c r="L603" s="211"/>
      <c r="M603" s="212"/>
      <c r="N603" s="213"/>
      <c r="O603" s="213"/>
      <c r="P603" s="213"/>
      <c r="Q603" s="213"/>
      <c r="R603" s="213"/>
      <c r="S603" s="213"/>
      <c r="T603" s="214"/>
      <c r="AT603" s="215" t="s">
        <v>169</v>
      </c>
      <c r="AU603" s="215" t="s">
        <v>171</v>
      </c>
      <c r="AV603" s="14" t="s">
        <v>81</v>
      </c>
      <c r="AW603" s="14" t="s">
        <v>34</v>
      </c>
      <c r="AX603" s="14" t="s">
        <v>73</v>
      </c>
      <c r="AY603" s="215" t="s">
        <v>149</v>
      </c>
    </row>
    <row r="604" spans="1:65" s="13" customFormat="1" ht="11.25">
      <c r="B604" s="195"/>
      <c r="C604" s="196"/>
      <c r="D604" s="187" t="s">
        <v>169</v>
      </c>
      <c r="E604" s="197" t="s">
        <v>19</v>
      </c>
      <c r="F604" s="198" t="s">
        <v>774</v>
      </c>
      <c r="G604" s="196"/>
      <c r="H604" s="199">
        <v>-2.79</v>
      </c>
      <c r="I604" s="200"/>
      <c r="J604" s="196"/>
      <c r="K604" s="196"/>
      <c r="L604" s="201"/>
      <c r="M604" s="202"/>
      <c r="N604" s="203"/>
      <c r="O604" s="203"/>
      <c r="P604" s="203"/>
      <c r="Q604" s="203"/>
      <c r="R604" s="203"/>
      <c r="S604" s="203"/>
      <c r="T604" s="204"/>
      <c r="AT604" s="205" t="s">
        <v>169</v>
      </c>
      <c r="AU604" s="205" t="s">
        <v>171</v>
      </c>
      <c r="AV604" s="13" t="s">
        <v>83</v>
      </c>
      <c r="AW604" s="13" t="s">
        <v>34</v>
      </c>
      <c r="AX604" s="13" t="s">
        <v>73</v>
      </c>
      <c r="AY604" s="205" t="s">
        <v>149</v>
      </c>
    </row>
    <row r="605" spans="1:65" s="14" customFormat="1" ht="11.25">
      <c r="B605" s="206"/>
      <c r="C605" s="207"/>
      <c r="D605" s="187" t="s">
        <v>169</v>
      </c>
      <c r="E605" s="208" t="s">
        <v>19</v>
      </c>
      <c r="F605" s="209" t="s">
        <v>731</v>
      </c>
      <c r="G605" s="207"/>
      <c r="H605" s="208" t="s">
        <v>19</v>
      </c>
      <c r="I605" s="210"/>
      <c r="J605" s="207"/>
      <c r="K605" s="207"/>
      <c r="L605" s="211"/>
      <c r="M605" s="212"/>
      <c r="N605" s="213"/>
      <c r="O605" s="213"/>
      <c r="P605" s="213"/>
      <c r="Q605" s="213"/>
      <c r="R605" s="213"/>
      <c r="S605" s="213"/>
      <c r="T605" s="214"/>
      <c r="AT605" s="215" t="s">
        <v>169</v>
      </c>
      <c r="AU605" s="215" t="s">
        <v>171</v>
      </c>
      <c r="AV605" s="14" t="s">
        <v>81</v>
      </c>
      <c r="AW605" s="14" t="s">
        <v>34</v>
      </c>
      <c r="AX605" s="14" t="s">
        <v>73</v>
      </c>
      <c r="AY605" s="215" t="s">
        <v>149</v>
      </c>
    </row>
    <row r="606" spans="1:65" s="13" customFormat="1" ht="11.25">
      <c r="B606" s="195"/>
      <c r="C606" s="196"/>
      <c r="D606" s="187" t="s">
        <v>169</v>
      </c>
      <c r="E606" s="197" t="s">
        <v>19</v>
      </c>
      <c r="F606" s="198" t="s">
        <v>775</v>
      </c>
      <c r="G606" s="196"/>
      <c r="H606" s="199">
        <v>4.7779999999999996</v>
      </c>
      <c r="I606" s="200"/>
      <c r="J606" s="196"/>
      <c r="K606" s="196"/>
      <c r="L606" s="201"/>
      <c r="M606" s="202"/>
      <c r="N606" s="203"/>
      <c r="O606" s="203"/>
      <c r="P606" s="203"/>
      <c r="Q606" s="203"/>
      <c r="R606" s="203"/>
      <c r="S606" s="203"/>
      <c r="T606" s="204"/>
      <c r="AT606" s="205" t="s">
        <v>169</v>
      </c>
      <c r="AU606" s="205" t="s">
        <v>171</v>
      </c>
      <c r="AV606" s="13" t="s">
        <v>83</v>
      </c>
      <c r="AW606" s="13" t="s">
        <v>34</v>
      </c>
      <c r="AX606" s="13" t="s">
        <v>73</v>
      </c>
      <c r="AY606" s="205" t="s">
        <v>149</v>
      </c>
    </row>
    <row r="607" spans="1:65" s="14" customFormat="1" ht="11.25">
      <c r="B607" s="206"/>
      <c r="C607" s="207"/>
      <c r="D607" s="187" t="s">
        <v>169</v>
      </c>
      <c r="E607" s="208" t="s">
        <v>19</v>
      </c>
      <c r="F607" s="209" t="s">
        <v>327</v>
      </c>
      <c r="G607" s="207"/>
      <c r="H607" s="208" t="s">
        <v>19</v>
      </c>
      <c r="I607" s="210"/>
      <c r="J607" s="207"/>
      <c r="K607" s="207"/>
      <c r="L607" s="211"/>
      <c r="M607" s="212"/>
      <c r="N607" s="213"/>
      <c r="O607" s="213"/>
      <c r="P607" s="213"/>
      <c r="Q607" s="213"/>
      <c r="R607" s="213"/>
      <c r="S607" s="213"/>
      <c r="T607" s="214"/>
      <c r="AT607" s="215" t="s">
        <v>169</v>
      </c>
      <c r="AU607" s="215" t="s">
        <v>171</v>
      </c>
      <c r="AV607" s="14" t="s">
        <v>81</v>
      </c>
      <c r="AW607" s="14" t="s">
        <v>34</v>
      </c>
      <c r="AX607" s="14" t="s">
        <v>73</v>
      </c>
      <c r="AY607" s="215" t="s">
        <v>149</v>
      </c>
    </row>
    <row r="608" spans="1:65" s="13" customFormat="1" ht="11.25">
      <c r="B608" s="195"/>
      <c r="C608" s="196"/>
      <c r="D608" s="187" t="s">
        <v>169</v>
      </c>
      <c r="E608" s="197" t="s">
        <v>19</v>
      </c>
      <c r="F608" s="198" t="s">
        <v>776</v>
      </c>
      <c r="G608" s="196"/>
      <c r="H608" s="199">
        <v>15.875999999999999</v>
      </c>
      <c r="I608" s="200"/>
      <c r="J608" s="196"/>
      <c r="K608" s="196"/>
      <c r="L608" s="201"/>
      <c r="M608" s="202"/>
      <c r="N608" s="203"/>
      <c r="O608" s="203"/>
      <c r="P608" s="203"/>
      <c r="Q608" s="203"/>
      <c r="R608" s="203"/>
      <c r="S608" s="203"/>
      <c r="T608" s="204"/>
      <c r="AT608" s="205" t="s">
        <v>169</v>
      </c>
      <c r="AU608" s="205" t="s">
        <v>171</v>
      </c>
      <c r="AV608" s="13" t="s">
        <v>83</v>
      </c>
      <c r="AW608" s="13" t="s">
        <v>34</v>
      </c>
      <c r="AX608" s="13" t="s">
        <v>73</v>
      </c>
      <c r="AY608" s="205" t="s">
        <v>149</v>
      </c>
    </row>
    <row r="609" spans="1:65" s="2" customFormat="1" ht="16.5" customHeight="1">
      <c r="A609" s="35"/>
      <c r="B609" s="36"/>
      <c r="C609" s="174" t="s">
        <v>777</v>
      </c>
      <c r="D609" s="174" t="s">
        <v>151</v>
      </c>
      <c r="E609" s="175" t="s">
        <v>778</v>
      </c>
      <c r="F609" s="176" t="s">
        <v>779</v>
      </c>
      <c r="G609" s="177" t="s">
        <v>154</v>
      </c>
      <c r="H609" s="178">
        <v>53.289000000000001</v>
      </c>
      <c r="I609" s="179"/>
      <c r="J609" s="180">
        <f>ROUND(I609*H609,2)</f>
        <v>0</v>
      </c>
      <c r="K609" s="176" t="s">
        <v>155</v>
      </c>
      <c r="L609" s="40"/>
      <c r="M609" s="181" t="s">
        <v>19</v>
      </c>
      <c r="N609" s="182" t="s">
        <v>44</v>
      </c>
      <c r="O609" s="65"/>
      <c r="P609" s="183">
        <f>O609*H609</f>
        <v>0</v>
      </c>
      <c r="Q609" s="183">
        <v>3.3800000000000002E-3</v>
      </c>
      <c r="R609" s="183">
        <f>Q609*H609</f>
        <v>0.18011682000000001</v>
      </c>
      <c r="S609" s="183">
        <v>0</v>
      </c>
      <c r="T609" s="184">
        <f>S609*H609</f>
        <v>0</v>
      </c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R609" s="185" t="s">
        <v>156</v>
      </c>
      <c r="AT609" s="185" t="s">
        <v>151</v>
      </c>
      <c r="AU609" s="185" t="s">
        <v>171</v>
      </c>
      <c r="AY609" s="18" t="s">
        <v>149</v>
      </c>
      <c r="BE609" s="186">
        <f>IF(N609="základní",J609,0)</f>
        <v>0</v>
      </c>
      <c r="BF609" s="186">
        <f>IF(N609="snížená",J609,0)</f>
        <v>0</v>
      </c>
      <c r="BG609" s="186">
        <f>IF(N609="zákl. přenesená",J609,0)</f>
        <v>0</v>
      </c>
      <c r="BH609" s="186">
        <f>IF(N609="sníž. přenesená",J609,0)</f>
        <v>0</v>
      </c>
      <c r="BI609" s="186">
        <f>IF(N609="nulová",J609,0)</f>
        <v>0</v>
      </c>
      <c r="BJ609" s="18" t="s">
        <v>81</v>
      </c>
      <c r="BK609" s="186">
        <f>ROUND(I609*H609,2)</f>
        <v>0</v>
      </c>
      <c r="BL609" s="18" t="s">
        <v>156</v>
      </c>
      <c r="BM609" s="185" t="s">
        <v>780</v>
      </c>
    </row>
    <row r="610" spans="1:65" s="2" customFormat="1" ht="11.25">
      <c r="A610" s="35"/>
      <c r="B610" s="36"/>
      <c r="C610" s="37"/>
      <c r="D610" s="187" t="s">
        <v>158</v>
      </c>
      <c r="E610" s="37"/>
      <c r="F610" s="188" t="s">
        <v>781</v>
      </c>
      <c r="G610" s="37"/>
      <c r="H610" s="37"/>
      <c r="I610" s="189"/>
      <c r="J610" s="37"/>
      <c r="K610" s="37"/>
      <c r="L610" s="40"/>
      <c r="M610" s="190"/>
      <c r="N610" s="191"/>
      <c r="O610" s="65"/>
      <c r="P610" s="65"/>
      <c r="Q610" s="65"/>
      <c r="R610" s="65"/>
      <c r="S610" s="65"/>
      <c r="T610" s="66"/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T610" s="18" t="s">
        <v>158</v>
      </c>
      <c r="AU610" s="18" t="s">
        <v>171</v>
      </c>
    </row>
    <row r="611" spans="1:65" s="2" customFormat="1" ht="11.25">
      <c r="A611" s="35"/>
      <c r="B611" s="36"/>
      <c r="C611" s="37"/>
      <c r="D611" s="192" t="s">
        <v>160</v>
      </c>
      <c r="E611" s="37"/>
      <c r="F611" s="193" t="s">
        <v>782</v>
      </c>
      <c r="G611" s="37"/>
      <c r="H611" s="37"/>
      <c r="I611" s="189"/>
      <c r="J611" s="37"/>
      <c r="K611" s="37"/>
      <c r="L611" s="40"/>
      <c r="M611" s="190"/>
      <c r="N611" s="191"/>
      <c r="O611" s="65"/>
      <c r="P611" s="65"/>
      <c r="Q611" s="65"/>
      <c r="R611" s="65"/>
      <c r="S611" s="65"/>
      <c r="T611" s="66"/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T611" s="18" t="s">
        <v>160</v>
      </c>
      <c r="AU611" s="18" t="s">
        <v>171</v>
      </c>
    </row>
    <row r="612" spans="1:65" s="2" customFormat="1" ht="19.5">
      <c r="A612" s="35"/>
      <c r="B612" s="36"/>
      <c r="C612" s="37"/>
      <c r="D612" s="187" t="s">
        <v>162</v>
      </c>
      <c r="E612" s="37"/>
      <c r="F612" s="194" t="s">
        <v>783</v>
      </c>
      <c r="G612" s="37"/>
      <c r="H612" s="37"/>
      <c r="I612" s="189"/>
      <c r="J612" s="37"/>
      <c r="K612" s="37"/>
      <c r="L612" s="40"/>
      <c r="M612" s="190"/>
      <c r="N612" s="191"/>
      <c r="O612" s="65"/>
      <c r="P612" s="65"/>
      <c r="Q612" s="65"/>
      <c r="R612" s="65"/>
      <c r="S612" s="65"/>
      <c r="T612" s="66"/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T612" s="18" t="s">
        <v>162</v>
      </c>
      <c r="AU612" s="18" t="s">
        <v>171</v>
      </c>
    </row>
    <row r="613" spans="1:65" s="14" customFormat="1" ht="11.25">
      <c r="B613" s="206"/>
      <c r="C613" s="207"/>
      <c r="D613" s="187" t="s">
        <v>169</v>
      </c>
      <c r="E613" s="208" t="s">
        <v>19</v>
      </c>
      <c r="F613" s="209" t="s">
        <v>759</v>
      </c>
      <c r="G613" s="207"/>
      <c r="H613" s="208" t="s">
        <v>19</v>
      </c>
      <c r="I613" s="210"/>
      <c r="J613" s="207"/>
      <c r="K613" s="207"/>
      <c r="L613" s="211"/>
      <c r="M613" s="212"/>
      <c r="N613" s="213"/>
      <c r="O613" s="213"/>
      <c r="P613" s="213"/>
      <c r="Q613" s="213"/>
      <c r="R613" s="213"/>
      <c r="S613" s="213"/>
      <c r="T613" s="214"/>
      <c r="AT613" s="215" t="s">
        <v>169</v>
      </c>
      <c r="AU613" s="215" t="s">
        <v>171</v>
      </c>
      <c r="AV613" s="14" t="s">
        <v>81</v>
      </c>
      <c r="AW613" s="14" t="s">
        <v>34</v>
      </c>
      <c r="AX613" s="14" t="s">
        <v>73</v>
      </c>
      <c r="AY613" s="215" t="s">
        <v>149</v>
      </c>
    </row>
    <row r="614" spans="1:65" s="13" customFormat="1" ht="11.25">
      <c r="B614" s="195"/>
      <c r="C614" s="196"/>
      <c r="D614" s="187" t="s">
        <v>169</v>
      </c>
      <c r="E614" s="197" t="s">
        <v>19</v>
      </c>
      <c r="F614" s="198" t="s">
        <v>760</v>
      </c>
      <c r="G614" s="196"/>
      <c r="H614" s="199">
        <v>35.424999999999997</v>
      </c>
      <c r="I614" s="200"/>
      <c r="J614" s="196"/>
      <c r="K614" s="196"/>
      <c r="L614" s="201"/>
      <c r="M614" s="202"/>
      <c r="N614" s="203"/>
      <c r="O614" s="203"/>
      <c r="P614" s="203"/>
      <c r="Q614" s="203"/>
      <c r="R614" s="203"/>
      <c r="S614" s="203"/>
      <c r="T614" s="204"/>
      <c r="AT614" s="205" t="s">
        <v>169</v>
      </c>
      <c r="AU614" s="205" t="s">
        <v>171</v>
      </c>
      <c r="AV614" s="13" t="s">
        <v>83</v>
      </c>
      <c r="AW614" s="13" t="s">
        <v>34</v>
      </c>
      <c r="AX614" s="13" t="s">
        <v>73</v>
      </c>
      <c r="AY614" s="205" t="s">
        <v>149</v>
      </c>
    </row>
    <row r="615" spans="1:65" s="14" customFormat="1" ht="11.25">
      <c r="B615" s="206"/>
      <c r="C615" s="207"/>
      <c r="D615" s="187" t="s">
        <v>169</v>
      </c>
      <c r="E615" s="208" t="s">
        <v>19</v>
      </c>
      <c r="F615" s="209" t="s">
        <v>773</v>
      </c>
      <c r="G615" s="207"/>
      <c r="H615" s="208" t="s">
        <v>19</v>
      </c>
      <c r="I615" s="210"/>
      <c r="J615" s="207"/>
      <c r="K615" s="207"/>
      <c r="L615" s="211"/>
      <c r="M615" s="212"/>
      <c r="N615" s="213"/>
      <c r="O615" s="213"/>
      <c r="P615" s="213"/>
      <c r="Q615" s="213"/>
      <c r="R615" s="213"/>
      <c r="S615" s="213"/>
      <c r="T615" s="214"/>
      <c r="AT615" s="215" t="s">
        <v>169</v>
      </c>
      <c r="AU615" s="215" t="s">
        <v>171</v>
      </c>
      <c r="AV615" s="14" t="s">
        <v>81</v>
      </c>
      <c r="AW615" s="14" t="s">
        <v>34</v>
      </c>
      <c r="AX615" s="14" t="s">
        <v>73</v>
      </c>
      <c r="AY615" s="215" t="s">
        <v>149</v>
      </c>
    </row>
    <row r="616" spans="1:65" s="13" customFormat="1" ht="11.25">
      <c r="B616" s="195"/>
      <c r="C616" s="196"/>
      <c r="D616" s="187" t="s">
        <v>169</v>
      </c>
      <c r="E616" s="197" t="s">
        <v>19</v>
      </c>
      <c r="F616" s="198" t="s">
        <v>774</v>
      </c>
      <c r="G616" s="196"/>
      <c r="H616" s="199">
        <v>-2.79</v>
      </c>
      <c r="I616" s="200"/>
      <c r="J616" s="196"/>
      <c r="K616" s="196"/>
      <c r="L616" s="201"/>
      <c r="M616" s="202"/>
      <c r="N616" s="203"/>
      <c r="O616" s="203"/>
      <c r="P616" s="203"/>
      <c r="Q616" s="203"/>
      <c r="R616" s="203"/>
      <c r="S616" s="203"/>
      <c r="T616" s="204"/>
      <c r="AT616" s="205" t="s">
        <v>169</v>
      </c>
      <c r="AU616" s="205" t="s">
        <v>171</v>
      </c>
      <c r="AV616" s="13" t="s">
        <v>83</v>
      </c>
      <c r="AW616" s="13" t="s">
        <v>34</v>
      </c>
      <c r="AX616" s="13" t="s">
        <v>73</v>
      </c>
      <c r="AY616" s="205" t="s">
        <v>149</v>
      </c>
    </row>
    <row r="617" spans="1:65" s="14" customFormat="1" ht="11.25">
      <c r="B617" s="206"/>
      <c r="C617" s="207"/>
      <c r="D617" s="187" t="s">
        <v>169</v>
      </c>
      <c r="E617" s="208" t="s">
        <v>19</v>
      </c>
      <c r="F617" s="209" t="s">
        <v>731</v>
      </c>
      <c r="G617" s="207"/>
      <c r="H617" s="208" t="s">
        <v>19</v>
      </c>
      <c r="I617" s="210"/>
      <c r="J617" s="207"/>
      <c r="K617" s="207"/>
      <c r="L617" s="211"/>
      <c r="M617" s="212"/>
      <c r="N617" s="213"/>
      <c r="O617" s="213"/>
      <c r="P617" s="213"/>
      <c r="Q617" s="213"/>
      <c r="R617" s="213"/>
      <c r="S617" s="213"/>
      <c r="T617" s="214"/>
      <c r="AT617" s="215" t="s">
        <v>169</v>
      </c>
      <c r="AU617" s="215" t="s">
        <v>171</v>
      </c>
      <c r="AV617" s="14" t="s">
        <v>81</v>
      </c>
      <c r="AW617" s="14" t="s">
        <v>34</v>
      </c>
      <c r="AX617" s="14" t="s">
        <v>73</v>
      </c>
      <c r="AY617" s="215" t="s">
        <v>149</v>
      </c>
    </row>
    <row r="618" spans="1:65" s="13" customFormat="1" ht="11.25">
      <c r="B618" s="195"/>
      <c r="C618" s="196"/>
      <c r="D618" s="187" t="s">
        <v>169</v>
      </c>
      <c r="E618" s="197" t="s">
        <v>19</v>
      </c>
      <c r="F618" s="198" t="s">
        <v>775</v>
      </c>
      <c r="G618" s="196"/>
      <c r="H618" s="199">
        <v>4.7779999999999996</v>
      </c>
      <c r="I618" s="200"/>
      <c r="J618" s="196"/>
      <c r="K618" s="196"/>
      <c r="L618" s="201"/>
      <c r="M618" s="202"/>
      <c r="N618" s="203"/>
      <c r="O618" s="203"/>
      <c r="P618" s="203"/>
      <c r="Q618" s="203"/>
      <c r="R618" s="203"/>
      <c r="S618" s="203"/>
      <c r="T618" s="204"/>
      <c r="AT618" s="205" t="s">
        <v>169</v>
      </c>
      <c r="AU618" s="205" t="s">
        <v>171</v>
      </c>
      <c r="AV618" s="13" t="s">
        <v>83</v>
      </c>
      <c r="AW618" s="13" t="s">
        <v>34</v>
      </c>
      <c r="AX618" s="13" t="s">
        <v>73</v>
      </c>
      <c r="AY618" s="205" t="s">
        <v>149</v>
      </c>
    </row>
    <row r="619" spans="1:65" s="14" customFormat="1" ht="11.25">
      <c r="B619" s="206"/>
      <c r="C619" s="207"/>
      <c r="D619" s="187" t="s">
        <v>169</v>
      </c>
      <c r="E619" s="208" t="s">
        <v>19</v>
      </c>
      <c r="F619" s="209" t="s">
        <v>327</v>
      </c>
      <c r="G619" s="207"/>
      <c r="H619" s="208" t="s">
        <v>19</v>
      </c>
      <c r="I619" s="210"/>
      <c r="J619" s="207"/>
      <c r="K619" s="207"/>
      <c r="L619" s="211"/>
      <c r="M619" s="212"/>
      <c r="N619" s="213"/>
      <c r="O619" s="213"/>
      <c r="P619" s="213"/>
      <c r="Q619" s="213"/>
      <c r="R619" s="213"/>
      <c r="S619" s="213"/>
      <c r="T619" s="214"/>
      <c r="AT619" s="215" t="s">
        <v>169</v>
      </c>
      <c r="AU619" s="215" t="s">
        <v>171</v>
      </c>
      <c r="AV619" s="14" t="s">
        <v>81</v>
      </c>
      <c r="AW619" s="14" t="s">
        <v>34</v>
      </c>
      <c r="AX619" s="14" t="s">
        <v>73</v>
      </c>
      <c r="AY619" s="215" t="s">
        <v>149</v>
      </c>
    </row>
    <row r="620" spans="1:65" s="13" customFormat="1" ht="11.25">
      <c r="B620" s="195"/>
      <c r="C620" s="196"/>
      <c r="D620" s="187" t="s">
        <v>169</v>
      </c>
      <c r="E620" s="197" t="s">
        <v>19</v>
      </c>
      <c r="F620" s="198" t="s">
        <v>776</v>
      </c>
      <c r="G620" s="196"/>
      <c r="H620" s="199">
        <v>15.875999999999999</v>
      </c>
      <c r="I620" s="200"/>
      <c r="J620" s="196"/>
      <c r="K620" s="196"/>
      <c r="L620" s="201"/>
      <c r="M620" s="202"/>
      <c r="N620" s="203"/>
      <c r="O620" s="203"/>
      <c r="P620" s="203"/>
      <c r="Q620" s="203"/>
      <c r="R620" s="203"/>
      <c r="S620" s="203"/>
      <c r="T620" s="204"/>
      <c r="AT620" s="205" t="s">
        <v>169</v>
      </c>
      <c r="AU620" s="205" t="s">
        <v>171</v>
      </c>
      <c r="AV620" s="13" t="s">
        <v>83</v>
      </c>
      <c r="AW620" s="13" t="s">
        <v>34</v>
      </c>
      <c r="AX620" s="13" t="s">
        <v>73</v>
      </c>
      <c r="AY620" s="205" t="s">
        <v>149</v>
      </c>
    </row>
    <row r="621" spans="1:65" s="2" customFormat="1" ht="16.5" customHeight="1">
      <c r="A621" s="35"/>
      <c r="B621" s="36"/>
      <c r="C621" s="174" t="s">
        <v>784</v>
      </c>
      <c r="D621" s="174" t="s">
        <v>151</v>
      </c>
      <c r="E621" s="175" t="s">
        <v>785</v>
      </c>
      <c r="F621" s="176" t="s">
        <v>786</v>
      </c>
      <c r="G621" s="177" t="s">
        <v>154</v>
      </c>
      <c r="H621" s="178">
        <v>52.905000000000001</v>
      </c>
      <c r="I621" s="179"/>
      <c r="J621" s="180">
        <f>ROUND(I621*H621,2)</f>
        <v>0</v>
      </c>
      <c r="K621" s="176" t="s">
        <v>155</v>
      </c>
      <c r="L621" s="40"/>
      <c r="M621" s="181" t="s">
        <v>19</v>
      </c>
      <c r="N621" s="182" t="s">
        <v>44</v>
      </c>
      <c r="O621" s="65"/>
      <c r="P621" s="183">
        <f>O621*H621</f>
        <v>0</v>
      </c>
      <c r="Q621" s="183">
        <v>1.8000000000000001E-4</v>
      </c>
      <c r="R621" s="183">
        <f>Q621*H621</f>
        <v>9.5229000000000008E-3</v>
      </c>
      <c r="S621" s="183">
        <v>0</v>
      </c>
      <c r="T621" s="184">
        <f>S621*H621</f>
        <v>0</v>
      </c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R621" s="185" t="s">
        <v>156</v>
      </c>
      <c r="AT621" s="185" t="s">
        <v>151</v>
      </c>
      <c r="AU621" s="185" t="s">
        <v>171</v>
      </c>
      <c r="AY621" s="18" t="s">
        <v>149</v>
      </c>
      <c r="BE621" s="186">
        <f>IF(N621="základní",J621,0)</f>
        <v>0</v>
      </c>
      <c r="BF621" s="186">
        <f>IF(N621="snížená",J621,0)</f>
        <v>0</v>
      </c>
      <c r="BG621" s="186">
        <f>IF(N621="zákl. přenesená",J621,0)</f>
        <v>0</v>
      </c>
      <c r="BH621" s="186">
        <f>IF(N621="sníž. přenesená",J621,0)</f>
        <v>0</v>
      </c>
      <c r="BI621" s="186">
        <f>IF(N621="nulová",J621,0)</f>
        <v>0</v>
      </c>
      <c r="BJ621" s="18" t="s">
        <v>81</v>
      </c>
      <c r="BK621" s="186">
        <f>ROUND(I621*H621,2)</f>
        <v>0</v>
      </c>
      <c r="BL621" s="18" t="s">
        <v>156</v>
      </c>
      <c r="BM621" s="185" t="s">
        <v>787</v>
      </c>
    </row>
    <row r="622" spans="1:65" s="2" customFormat="1" ht="11.25">
      <c r="A622" s="35"/>
      <c r="B622" s="36"/>
      <c r="C622" s="37"/>
      <c r="D622" s="187" t="s">
        <v>158</v>
      </c>
      <c r="E622" s="37"/>
      <c r="F622" s="188" t="s">
        <v>788</v>
      </c>
      <c r="G622" s="37"/>
      <c r="H622" s="37"/>
      <c r="I622" s="189"/>
      <c r="J622" s="37"/>
      <c r="K622" s="37"/>
      <c r="L622" s="40"/>
      <c r="M622" s="190"/>
      <c r="N622" s="191"/>
      <c r="O622" s="65"/>
      <c r="P622" s="65"/>
      <c r="Q622" s="65"/>
      <c r="R622" s="65"/>
      <c r="S622" s="65"/>
      <c r="T622" s="66"/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T622" s="18" t="s">
        <v>158</v>
      </c>
      <c r="AU622" s="18" t="s">
        <v>171</v>
      </c>
    </row>
    <row r="623" spans="1:65" s="2" customFormat="1" ht="11.25">
      <c r="A623" s="35"/>
      <c r="B623" s="36"/>
      <c r="C623" s="37"/>
      <c r="D623" s="192" t="s">
        <v>160</v>
      </c>
      <c r="E623" s="37"/>
      <c r="F623" s="193" t="s">
        <v>789</v>
      </c>
      <c r="G623" s="37"/>
      <c r="H623" s="37"/>
      <c r="I623" s="189"/>
      <c r="J623" s="37"/>
      <c r="K623" s="37"/>
      <c r="L623" s="40"/>
      <c r="M623" s="190"/>
      <c r="N623" s="191"/>
      <c r="O623" s="65"/>
      <c r="P623" s="65"/>
      <c r="Q623" s="65"/>
      <c r="R623" s="65"/>
      <c r="S623" s="65"/>
      <c r="T623" s="66"/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T623" s="18" t="s">
        <v>160</v>
      </c>
      <c r="AU623" s="18" t="s">
        <v>171</v>
      </c>
    </row>
    <row r="624" spans="1:65" s="14" customFormat="1" ht="11.25">
      <c r="B624" s="206"/>
      <c r="C624" s="207"/>
      <c r="D624" s="187" t="s">
        <v>169</v>
      </c>
      <c r="E624" s="208" t="s">
        <v>19</v>
      </c>
      <c r="F624" s="209" t="s">
        <v>523</v>
      </c>
      <c r="G624" s="207"/>
      <c r="H624" s="208" t="s">
        <v>19</v>
      </c>
      <c r="I624" s="210"/>
      <c r="J624" s="207"/>
      <c r="K624" s="207"/>
      <c r="L624" s="211"/>
      <c r="M624" s="212"/>
      <c r="N624" s="213"/>
      <c r="O624" s="213"/>
      <c r="P624" s="213"/>
      <c r="Q624" s="213"/>
      <c r="R624" s="213"/>
      <c r="S624" s="213"/>
      <c r="T624" s="214"/>
      <c r="AT624" s="215" t="s">
        <v>169</v>
      </c>
      <c r="AU624" s="215" t="s">
        <v>171</v>
      </c>
      <c r="AV624" s="14" t="s">
        <v>81</v>
      </c>
      <c r="AW624" s="14" t="s">
        <v>34</v>
      </c>
      <c r="AX624" s="14" t="s">
        <v>73</v>
      </c>
      <c r="AY624" s="215" t="s">
        <v>149</v>
      </c>
    </row>
    <row r="625" spans="1:65" s="13" customFormat="1" ht="11.25">
      <c r="B625" s="195"/>
      <c r="C625" s="196"/>
      <c r="D625" s="187" t="s">
        <v>169</v>
      </c>
      <c r="E625" s="197" t="s">
        <v>19</v>
      </c>
      <c r="F625" s="198" t="s">
        <v>524</v>
      </c>
      <c r="G625" s="196"/>
      <c r="H625" s="199">
        <v>2.52</v>
      </c>
      <c r="I625" s="200"/>
      <c r="J625" s="196"/>
      <c r="K625" s="196"/>
      <c r="L625" s="201"/>
      <c r="M625" s="202"/>
      <c r="N625" s="203"/>
      <c r="O625" s="203"/>
      <c r="P625" s="203"/>
      <c r="Q625" s="203"/>
      <c r="R625" s="203"/>
      <c r="S625" s="203"/>
      <c r="T625" s="204"/>
      <c r="AT625" s="205" t="s">
        <v>169</v>
      </c>
      <c r="AU625" s="205" t="s">
        <v>171</v>
      </c>
      <c r="AV625" s="13" t="s">
        <v>83</v>
      </c>
      <c r="AW625" s="13" t="s">
        <v>34</v>
      </c>
      <c r="AX625" s="13" t="s">
        <v>73</v>
      </c>
      <c r="AY625" s="205" t="s">
        <v>149</v>
      </c>
    </row>
    <row r="626" spans="1:65" s="14" customFormat="1" ht="11.25">
      <c r="B626" s="206"/>
      <c r="C626" s="207"/>
      <c r="D626" s="187" t="s">
        <v>169</v>
      </c>
      <c r="E626" s="208" t="s">
        <v>19</v>
      </c>
      <c r="F626" s="209" t="s">
        <v>525</v>
      </c>
      <c r="G626" s="207"/>
      <c r="H626" s="208" t="s">
        <v>19</v>
      </c>
      <c r="I626" s="210"/>
      <c r="J626" s="207"/>
      <c r="K626" s="207"/>
      <c r="L626" s="211"/>
      <c r="M626" s="212"/>
      <c r="N626" s="213"/>
      <c r="O626" s="213"/>
      <c r="P626" s="213"/>
      <c r="Q626" s="213"/>
      <c r="R626" s="213"/>
      <c r="S626" s="213"/>
      <c r="T626" s="214"/>
      <c r="AT626" s="215" t="s">
        <v>169</v>
      </c>
      <c r="AU626" s="215" t="s">
        <v>171</v>
      </c>
      <c r="AV626" s="14" t="s">
        <v>81</v>
      </c>
      <c r="AW626" s="14" t="s">
        <v>34</v>
      </c>
      <c r="AX626" s="14" t="s">
        <v>73</v>
      </c>
      <c r="AY626" s="215" t="s">
        <v>149</v>
      </c>
    </row>
    <row r="627" spans="1:65" s="13" customFormat="1" ht="11.25">
      <c r="B627" s="195"/>
      <c r="C627" s="196"/>
      <c r="D627" s="187" t="s">
        <v>169</v>
      </c>
      <c r="E627" s="197" t="s">
        <v>19</v>
      </c>
      <c r="F627" s="198" t="s">
        <v>526</v>
      </c>
      <c r="G627" s="196"/>
      <c r="H627" s="199">
        <v>9.7010000000000005</v>
      </c>
      <c r="I627" s="200"/>
      <c r="J627" s="196"/>
      <c r="K627" s="196"/>
      <c r="L627" s="201"/>
      <c r="M627" s="202"/>
      <c r="N627" s="203"/>
      <c r="O627" s="203"/>
      <c r="P627" s="203"/>
      <c r="Q627" s="203"/>
      <c r="R627" s="203"/>
      <c r="S627" s="203"/>
      <c r="T627" s="204"/>
      <c r="AT627" s="205" t="s">
        <v>169</v>
      </c>
      <c r="AU627" s="205" t="s">
        <v>171</v>
      </c>
      <c r="AV627" s="13" t="s">
        <v>83</v>
      </c>
      <c r="AW627" s="13" t="s">
        <v>34</v>
      </c>
      <c r="AX627" s="13" t="s">
        <v>73</v>
      </c>
      <c r="AY627" s="205" t="s">
        <v>149</v>
      </c>
    </row>
    <row r="628" spans="1:65" s="14" customFormat="1" ht="11.25">
      <c r="B628" s="206"/>
      <c r="C628" s="207"/>
      <c r="D628" s="187" t="s">
        <v>169</v>
      </c>
      <c r="E628" s="208" t="s">
        <v>19</v>
      </c>
      <c r="F628" s="209" t="s">
        <v>527</v>
      </c>
      <c r="G628" s="207"/>
      <c r="H628" s="208" t="s">
        <v>19</v>
      </c>
      <c r="I628" s="210"/>
      <c r="J628" s="207"/>
      <c r="K628" s="207"/>
      <c r="L628" s="211"/>
      <c r="M628" s="212"/>
      <c r="N628" s="213"/>
      <c r="O628" s="213"/>
      <c r="P628" s="213"/>
      <c r="Q628" s="213"/>
      <c r="R628" s="213"/>
      <c r="S628" s="213"/>
      <c r="T628" s="214"/>
      <c r="AT628" s="215" t="s">
        <v>169</v>
      </c>
      <c r="AU628" s="215" t="s">
        <v>171</v>
      </c>
      <c r="AV628" s="14" t="s">
        <v>81</v>
      </c>
      <c r="AW628" s="14" t="s">
        <v>34</v>
      </c>
      <c r="AX628" s="14" t="s">
        <v>73</v>
      </c>
      <c r="AY628" s="215" t="s">
        <v>149</v>
      </c>
    </row>
    <row r="629" spans="1:65" s="13" customFormat="1" ht="11.25">
      <c r="B629" s="195"/>
      <c r="C629" s="196"/>
      <c r="D629" s="187" t="s">
        <v>169</v>
      </c>
      <c r="E629" s="197" t="s">
        <v>19</v>
      </c>
      <c r="F629" s="198" t="s">
        <v>528</v>
      </c>
      <c r="G629" s="196"/>
      <c r="H629" s="199">
        <v>6.1369999999999996</v>
      </c>
      <c r="I629" s="200"/>
      <c r="J629" s="196"/>
      <c r="K629" s="196"/>
      <c r="L629" s="201"/>
      <c r="M629" s="202"/>
      <c r="N629" s="203"/>
      <c r="O629" s="203"/>
      <c r="P629" s="203"/>
      <c r="Q629" s="203"/>
      <c r="R629" s="203"/>
      <c r="S629" s="203"/>
      <c r="T629" s="204"/>
      <c r="AT629" s="205" t="s">
        <v>169</v>
      </c>
      <c r="AU629" s="205" t="s">
        <v>171</v>
      </c>
      <c r="AV629" s="13" t="s">
        <v>83</v>
      </c>
      <c r="AW629" s="13" t="s">
        <v>34</v>
      </c>
      <c r="AX629" s="13" t="s">
        <v>73</v>
      </c>
      <c r="AY629" s="205" t="s">
        <v>149</v>
      </c>
    </row>
    <row r="630" spans="1:65" s="14" customFormat="1" ht="11.25">
      <c r="B630" s="206"/>
      <c r="C630" s="207"/>
      <c r="D630" s="187" t="s">
        <v>169</v>
      </c>
      <c r="E630" s="208" t="s">
        <v>19</v>
      </c>
      <c r="F630" s="209" t="s">
        <v>755</v>
      </c>
      <c r="G630" s="207"/>
      <c r="H630" s="208" t="s">
        <v>19</v>
      </c>
      <c r="I630" s="210"/>
      <c r="J630" s="207"/>
      <c r="K630" s="207"/>
      <c r="L630" s="211"/>
      <c r="M630" s="212"/>
      <c r="N630" s="213"/>
      <c r="O630" s="213"/>
      <c r="P630" s="213"/>
      <c r="Q630" s="213"/>
      <c r="R630" s="213"/>
      <c r="S630" s="213"/>
      <c r="T630" s="214"/>
      <c r="AT630" s="215" t="s">
        <v>169</v>
      </c>
      <c r="AU630" s="215" t="s">
        <v>171</v>
      </c>
      <c r="AV630" s="14" t="s">
        <v>81</v>
      </c>
      <c r="AW630" s="14" t="s">
        <v>34</v>
      </c>
      <c r="AX630" s="14" t="s">
        <v>73</v>
      </c>
      <c r="AY630" s="215" t="s">
        <v>149</v>
      </c>
    </row>
    <row r="631" spans="1:65" s="13" customFormat="1" ht="11.25">
      <c r="B631" s="195"/>
      <c r="C631" s="196"/>
      <c r="D631" s="187" t="s">
        <v>169</v>
      </c>
      <c r="E631" s="197" t="s">
        <v>19</v>
      </c>
      <c r="F631" s="198" t="s">
        <v>756</v>
      </c>
      <c r="G631" s="196"/>
      <c r="H631" s="199">
        <v>9.0150000000000006</v>
      </c>
      <c r="I631" s="200"/>
      <c r="J631" s="196"/>
      <c r="K631" s="196"/>
      <c r="L631" s="201"/>
      <c r="M631" s="202"/>
      <c r="N631" s="203"/>
      <c r="O631" s="203"/>
      <c r="P631" s="203"/>
      <c r="Q631" s="203"/>
      <c r="R631" s="203"/>
      <c r="S631" s="203"/>
      <c r="T631" s="204"/>
      <c r="AT631" s="205" t="s">
        <v>169</v>
      </c>
      <c r="AU631" s="205" t="s">
        <v>171</v>
      </c>
      <c r="AV631" s="13" t="s">
        <v>83</v>
      </c>
      <c r="AW631" s="13" t="s">
        <v>34</v>
      </c>
      <c r="AX631" s="13" t="s">
        <v>73</v>
      </c>
      <c r="AY631" s="205" t="s">
        <v>149</v>
      </c>
    </row>
    <row r="632" spans="1:65" s="14" customFormat="1" ht="11.25">
      <c r="B632" s="206"/>
      <c r="C632" s="207"/>
      <c r="D632" s="187" t="s">
        <v>169</v>
      </c>
      <c r="E632" s="208" t="s">
        <v>19</v>
      </c>
      <c r="F632" s="209" t="s">
        <v>731</v>
      </c>
      <c r="G632" s="207"/>
      <c r="H632" s="208" t="s">
        <v>19</v>
      </c>
      <c r="I632" s="210"/>
      <c r="J632" s="207"/>
      <c r="K632" s="207"/>
      <c r="L632" s="211"/>
      <c r="M632" s="212"/>
      <c r="N632" s="213"/>
      <c r="O632" s="213"/>
      <c r="P632" s="213"/>
      <c r="Q632" s="213"/>
      <c r="R632" s="213"/>
      <c r="S632" s="213"/>
      <c r="T632" s="214"/>
      <c r="AT632" s="215" t="s">
        <v>169</v>
      </c>
      <c r="AU632" s="215" t="s">
        <v>171</v>
      </c>
      <c r="AV632" s="14" t="s">
        <v>81</v>
      </c>
      <c r="AW632" s="14" t="s">
        <v>34</v>
      </c>
      <c r="AX632" s="14" t="s">
        <v>73</v>
      </c>
      <c r="AY632" s="215" t="s">
        <v>149</v>
      </c>
    </row>
    <row r="633" spans="1:65" s="13" customFormat="1" ht="11.25">
      <c r="B633" s="195"/>
      <c r="C633" s="196"/>
      <c r="D633" s="187" t="s">
        <v>169</v>
      </c>
      <c r="E633" s="197" t="s">
        <v>19</v>
      </c>
      <c r="F633" s="198" t="s">
        <v>790</v>
      </c>
      <c r="G633" s="196"/>
      <c r="H633" s="199">
        <v>1.9350000000000001</v>
      </c>
      <c r="I633" s="200"/>
      <c r="J633" s="196"/>
      <c r="K633" s="196"/>
      <c r="L633" s="201"/>
      <c r="M633" s="202"/>
      <c r="N633" s="203"/>
      <c r="O633" s="203"/>
      <c r="P633" s="203"/>
      <c r="Q633" s="203"/>
      <c r="R633" s="203"/>
      <c r="S633" s="203"/>
      <c r="T633" s="204"/>
      <c r="AT633" s="205" t="s">
        <v>169</v>
      </c>
      <c r="AU633" s="205" t="s">
        <v>171</v>
      </c>
      <c r="AV633" s="13" t="s">
        <v>83</v>
      </c>
      <c r="AW633" s="13" t="s">
        <v>34</v>
      </c>
      <c r="AX633" s="13" t="s">
        <v>73</v>
      </c>
      <c r="AY633" s="205" t="s">
        <v>149</v>
      </c>
    </row>
    <row r="634" spans="1:65" s="13" customFormat="1" ht="11.25">
      <c r="B634" s="195"/>
      <c r="C634" s="196"/>
      <c r="D634" s="187" t="s">
        <v>169</v>
      </c>
      <c r="E634" s="197" t="s">
        <v>19</v>
      </c>
      <c r="F634" s="198" t="s">
        <v>791</v>
      </c>
      <c r="G634" s="196"/>
      <c r="H634" s="199">
        <v>13.163</v>
      </c>
      <c r="I634" s="200"/>
      <c r="J634" s="196"/>
      <c r="K634" s="196"/>
      <c r="L634" s="201"/>
      <c r="M634" s="202"/>
      <c r="N634" s="203"/>
      <c r="O634" s="203"/>
      <c r="P634" s="203"/>
      <c r="Q634" s="203"/>
      <c r="R634" s="203"/>
      <c r="S634" s="203"/>
      <c r="T634" s="204"/>
      <c r="AT634" s="205" t="s">
        <v>169</v>
      </c>
      <c r="AU634" s="205" t="s">
        <v>171</v>
      </c>
      <c r="AV634" s="13" t="s">
        <v>83</v>
      </c>
      <c r="AW634" s="13" t="s">
        <v>34</v>
      </c>
      <c r="AX634" s="13" t="s">
        <v>73</v>
      </c>
      <c r="AY634" s="205" t="s">
        <v>149</v>
      </c>
    </row>
    <row r="635" spans="1:65" s="14" customFormat="1" ht="11.25">
      <c r="B635" s="206"/>
      <c r="C635" s="207"/>
      <c r="D635" s="187" t="s">
        <v>169</v>
      </c>
      <c r="E635" s="208" t="s">
        <v>19</v>
      </c>
      <c r="F635" s="209" t="s">
        <v>759</v>
      </c>
      <c r="G635" s="207"/>
      <c r="H635" s="208" t="s">
        <v>19</v>
      </c>
      <c r="I635" s="210"/>
      <c r="J635" s="207"/>
      <c r="K635" s="207"/>
      <c r="L635" s="211"/>
      <c r="M635" s="212"/>
      <c r="N635" s="213"/>
      <c r="O635" s="213"/>
      <c r="P635" s="213"/>
      <c r="Q635" s="213"/>
      <c r="R635" s="213"/>
      <c r="S635" s="213"/>
      <c r="T635" s="214"/>
      <c r="AT635" s="215" t="s">
        <v>169</v>
      </c>
      <c r="AU635" s="215" t="s">
        <v>171</v>
      </c>
      <c r="AV635" s="14" t="s">
        <v>81</v>
      </c>
      <c r="AW635" s="14" t="s">
        <v>34</v>
      </c>
      <c r="AX635" s="14" t="s">
        <v>73</v>
      </c>
      <c r="AY635" s="215" t="s">
        <v>149</v>
      </c>
    </row>
    <row r="636" spans="1:65" s="13" customFormat="1" ht="11.25">
      <c r="B636" s="195"/>
      <c r="C636" s="196"/>
      <c r="D636" s="187" t="s">
        <v>169</v>
      </c>
      <c r="E636" s="197" t="s">
        <v>19</v>
      </c>
      <c r="F636" s="198" t="s">
        <v>792</v>
      </c>
      <c r="G636" s="196"/>
      <c r="H636" s="199">
        <v>2.79</v>
      </c>
      <c r="I636" s="200"/>
      <c r="J636" s="196"/>
      <c r="K636" s="196"/>
      <c r="L636" s="201"/>
      <c r="M636" s="202"/>
      <c r="N636" s="203"/>
      <c r="O636" s="203"/>
      <c r="P636" s="203"/>
      <c r="Q636" s="203"/>
      <c r="R636" s="203"/>
      <c r="S636" s="203"/>
      <c r="T636" s="204"/>
      <c r="AT636" s="205" t="s">
        <v>169</v>
      </c>
      <c r="AU636" s="205" t="s">
        <v>171</v>
      </c>
      <c r="AV636" s="13" t="s">
        <v>83</v>
      </c>
      <c r="AW636" s="13" t="s">
        <v>34</v>
      </c>
      <c r="AX636" s="13" t="s">
        <v>73</v>
      </c>
      <c r="AY636" s="205" t="s">
        <v>149</v>
      </c>
    </row>
    <row r="637" spans="1:65" s="13" customFormat="1" ht="11.25">
      <c r="B637" s="195"/>
      <c r="C637" s="196"/>
      <c r="D637" s="187" t="s">
        <v>169</v>
      </c>
      <c r="E637" s="197" t="s">
        <v>19</v>
      </c>
      <c r="F637" s="198" t="s">
        <v>793</v>
      </c>
      <c r="G637" s="196"/>
      <c r="H637" s="199">
        <v>5.7</v>
      </c>
      <c r="I637" s="200"/>
      <c r="J637" s="196"/>
      <c r="K637" s="196"/>
      <c r="L637" s="201"/>
      <c r="M637" s="202"/>
      <c r="N637" s="203"/>
      <c r="O637" s="203"/>
      <c r="P637" s="203"/>
      <c r="Q637" s="203"/>
      <c r="R637" s="203"/>
      <c r="S637" s="203"/>
      <c r="T637" s="204"/>
      <c r="AT637" s="205" t="s">
        <v>169</v>
      </c>
      <c r="AU637" s="205" t="s">
        <v>171</v>
      </c>
      <c r="AV637" s="13" t="s">
        <v>83</v>
      </c>
      <c r="AW637" s="13" t="s">
        <v>34</v>
      </c>
      <c r="AX637" s="13" t="s">
        <v>73</v>
      </c>
      <c r="AY637" s="205" t="s">
        <v>149</v>
      </c>
    </row>
    <row r="638" spans="1:65" s="14" customFormat="1" ht="11.25">
      <c r="B638" s="206"/>
      <c r="C638" s="207"/>
      <c r="D638" s="187" t="s">
        <v>169</v>
      </c>
      <c r="E638" s="208" t="s">
        <v>19</v>
      </c>
      <c r="F638" s="209" t="s">
        <v>327</v>
      </c>
      <c r="G638" s="207"/>
      <c r="H638" s="208" t="s">
        <v>19</v>
      </c>
      <c r="I638" s="210"/>
      <c r="J638" s="207"/>
      <c r="K638" s="207"/>
      <c r="L638" s="211"/>
      <c r="M638" s="212"/>
      <c r="N638" s="213"/>
      <c r="O638" s="213"/>
      <c r="P638" s="213"/>
      <c r="Q638" s="213"/>
      <c r="R638" s="213"/>
      <c r="S638" s="213"/>
      <c r="T638" s="214"/>
      <c r="AT638" s="215" t="s">
        <v>169</v>
      </c>
      <c r="AU638" s="215" t="s">
        <v>171</v>
      </c>
      <c r="AV638" s="14" t="s">
        <v>81</v>
      </c>
      <c r="AW638" s="14" t="s">
        <v>34</v>
      </c>
      <c r="AX638" s="14" t="s">
        <v>73</v>
      </c>
      <c r="AY638" s="215" t="s">
        <v>149</v>
      </c>
    </row>
    <row r="639" spans="1:65" s="13" customFormat="1" ht="11.25">
      <c r="B639" s="195"/>
      <c r="C639" s="196"/>
      <c r="D639" s="187" t="s">
        <v>169</v>
      </c>
      <c r="E639" s="197" t="s">
        <v>19</v>
      </c>
      <c r="F639" s="198" t="s">
        <v>794</v>
      </c>
      <c r="G639" s="196"/>
      <c r="H639" s="199">
        <v>1.944</v>
      </c>
      <c r="I639" s="200"/>
      <c r="J639" s="196"/>
      <c r="K639" s="196"/>
      <c r="L639" s="201"/>
      <c r="M639" s="202"/>
      <c r="N639" s="203"/>
      <c r="O639" s="203"/>
      <c r="P639" s="203"/>
      <c r="Q639" s="203"/>
      <c r="R639" s="203"/>
      <c r="S639" s="203"/>
      <c r="T639" s="204"/>
      <c r="AT639" s="205" t="s">
        <v>169</v>
      </c>
      <c r="AU639" s="205" t="s">
        <v>171</v>
      </c>
      <c r="AV639" s="13" t="s">
        <v>83</v>
      </c>
      <c r="AW639" s="13" t="s">
        <v>34</v>
      </c>
      <c r="AX639" s="13" t="s">
        <v>73</v>
      </c>
      <c r="AY639" s="205" t="s">
        <v>149</v>
      </c>
    </row>
    <row r="640" spans="1:65" s="2" customFormat="1" ht="16.5" customHeight="1">
      <c r="A640" s="35"/>
      <c r="B640" s="36"/>
      <c r="C640" s="174" t="s">
        <v>795</v>
      </c>
      <c r="D640" s="174" t="s">
        <v>151</v>
      </c>
      <c r="E640" s="175" t="s">
        <v>796</v>
      </c>
      <c r="F640" s="176" t="s">
        <v>797</v>
      </c>
      <c r="G640" s="177" t="s">
        <v>154</v>
      </c>
      <c r="H640" s="178">
        <v>52.905000000000001</v>
      </c>
      <c r="I640" s="179"/>
      <c r="J640" s="180">
        <f>ROUND(I640*H640,2)</f>
        <v>0</v>
      </c>
      <c r="K640" s="176" t="s">
        <v>155</v>
      </c>
      <c r="L640" s="40"/>
      <c r="M640" s="181" t="s">
        <v>19</v>
      </c>
      <c r="N640" s="182" t="s">
        <v>44</v>
      </c>
      <c r="O640" s="65"/>
      <c r="P640" s="183">
        <f>O640*H640</f>
        <v>0</v>
      </c>
      <c r="Q640" s="183">
        <v>5.7000000000000002E-3</v>
      </c>
      <c r="R640" s="183">
        <f>Q640*H640</f>
        <v>0.30155850000000001</v>
      </c>
      <c r="S640" s="183">
        <v>0</v>
      </c>
      <c r="T640" s="184">
        <f>S640*H640</f>
        <v>0</v>
      </c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R640" s="185" t="s">
        <v>156</v>
      </c>
      <c r="AT640" s="185" t="s">
        <v>151</v>
      </c>
      <c r="AU640" s="185" t="s">
        <v>171</v>
      </c>
      <c r="AY640" s="18" t="s">
        <v>149</v>
      </c>
      <c r="BE640" s="186">
        <f>IF(N640="základní",J640,0)</f>
        <v>0</v>
      </c>
      <c r="BF640" s="186">
        <f>IF(N640="snížená",J640,0)</f>
        <v>0</v>
      </c>
      <c r="BG640" s="186">
        <f>IF(N640="zákl. přenesená",J640,0)</f>
        <v>0</v>
      </c>
      <c r="BH640" s="186">
        <f>IF(N640="sníž. přenesená",J640,0)</f>
        <v>0</v>
      </c>
      <c r="BI640" s="186">
        <f>IF(N640="nulová",J640,0)</f>
        <v>0</v>
      </c>
      <c r="BJ640" s="18" t="s">
        <v>81</v>
      </c>
      <c r="BK640" s="186">
        <f>ROUND(I640*H640,2)</f>
        <v>0</v>
      </c>
      <c r="BL640" s="18" t="s">
        <v>156</v>
      </c>
      <c r="BM640" s="185" t="s">
        <v>798</v>
      </c>
    </row>
    <row r="641" spans="1:51" s="2" customFormat="1" ht="11.25">
      <c r="A641" s="35"/>
      <c r="B641" s="36"/>
      <c r="C641" s="37"/>
      <c r="D641" s="187" t="s">
        <v>158</v>
      </c>
      <c r="E641" s="37"/>
      <c r="F641" s="188" t="s">
        <v>799</v>
      </c>
      <c r="G641" s="37"/>
      <c r="H641" s="37"/>
      <c r="I641" s="189"/>
      <c r="J641" s="37"/>
      <c r="K641" s="37"/>
      <c r="L641" s="40"/>
      <c r="M641" s="190"/>
      <c r="N641" s="191"/>
      <c r="O641" s="65"/>
      <c r="P641" s="65"/>
      <c r="Q641" s="65"/>
      <c r="R641" s="65"/>
      <c r="S641" s="65"/>
      <c r="T641" s="66"/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  <c r="AT641" s="18" t="s">
        <v>158</v>
      </c>
      <c r="AU641" s="18" t="s">
        <v>171</v>
      </c>
    </row>
    <row r="642" spans="1:51" s="2" customFormat="1" ht="11.25">
      <c r="A642" s="35"/>
      <c r="B642" s="36"/>
      <c r="C642" s="37"/>
      <c r="D642" s="192" t="s">
        <v>160</v>
      </c>
      <c r="E642" s="37"/>
      <c r="F642" s="193" t="s">
        <v>800</v>
      </c>
      <c r="G642" s="37"/>
      <c r="H642" s="37"/>
      <c r="I642" s="189"/>
      <c r="J642" s="37"/>
      <c r="K642" s="37"/>
      <c r="L642" s="40"/>
      <c r="M642" s="190"/>
      <c r="N642" s="191"/>
      <c r="O642" s="65"/>
      <c r="P642" s="65"/>
      <c r="Q642" s="65"/>
      <c r="R642" s="65"/>
      <c r="S642" s="65"/>
      <c r="T642" s="66"/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T642" s="18" t="s">
        <v>160</v>
      </c>
      <c r="AU642" s="18" t="s">
        <v>171</v>
      </c>
    </row>
    <row r="643" spans="1:51" s="14" customFormat="1" ht="11.25">
      <c r="B643" s="206"/>
      <c r="C643" s="207"/>
      <c r="D643" s="187" t="s">
        <v>169</v>
      </c>
      <c r="E643" s="208" t="s">
        <v>19</v>
      </c>
      <c r="F643" s="209" t="s">
        <v>523</v>
      </c>
      <c r="G643" s="207"/>
      <c r="H643" s="208" t="s">
        <v>19</v>
      </c>
      <c r="I643" s="210"/>
      <c r="J643" s="207"/>
      <c r="K643" s="207"/>
      <c r="L643" s="211"/>
      <c r="M643" s="212"/>
      <c r="N643" s="213"/>
      <c r="O643" s="213"/>
      <c r="P643" s="213"/>
      <c r="Q643" s="213"/>
      <c r="R643" s="213"/>
      <c r="S643" s="213"/>
      <c r="T643" s="214"/>
      <c r="AT643" s="215" t="s">
        <v>169</v>
      </c>
      <c r="AU643" s="215" t="s">
        <v>171</v>
      </c>
      <c r="AV643" s="14" t="s">
        <v>81</v>
      </c>
      <c r="AW643" s="14" t="s">
        <v>34</v>
      </c>
      <c r="AX643" s="14" t="s">
        <v>73</v>
      </c>
      <c r="AY643" s="215" t="s">
        <v>149</v>
      </c>
    </row>
    <row r="644" spans="1:51" s="13" customFormat="1" ht="11.25">
      <c r="B644" s="195"/>
      <c r="C644" s="196"/>
      <c r="D644" s="187" t="s">
        <v>169</v>
      </c>
      <c r="E644" s="197" t="s">
        <v>19</v>
      </c>
      <c r="F644" s="198" t="s">
        <v>524</v>
      </c>
      <c r="G644" s="196"/>
      <c r="H644" s="199">
        <v>2.52</v>
      </c>
      <c r="I644" s="200"/>
      <c r="J644" s="196"/>
      <c r="K644" s="196"/>
      <c r="L644" s="201"/>
      <c r="M644" s="202"/>
      <c r="N644" s="203"/>
      <c r="O644" s="203"/>
      <c r="P644" s="203"/>
      <c r="Q644" s="203"/>
      <c r="R644" s="203"/>
      <c r="S644" s="203"/>
      <c r="T644" s="204"/>
      <c r="AT644" s="205" t="s">
        <v>169</v>
      </c>
      <c r="AU644" s="205" t="s">
        <v>171</v>
      </c>
      <c r="AV644" s="13" t="s">
        <v>83</v>
      </c>
      <c r="AW644" s="13" t="s">
        <v>34</v>
      </c>
      <c r="AX644" s="13" t="s">
        <v>73</v>
      </c>
      <c r="AY644" s="205" t="s">
        <v>149</v>
      </c>
    </row>
    <row r="645" spans="1:51" s="14" customFormat="1" ht="11.25">
      <c r="B645" s="206"/>
      <c r="C645" s="207"/>
      <c r="D645" s="187" t="s">
        <v>169</v>
      </c>
      <c r="E645" s="208" t="s">
        <v>19</v>
      </c>
      <c r="F645" s="209" t="s">
        <v>525</v>
      </c>
      <c r="G645" s="207"/>
      <c r="H645" s="208" t="s">
        <v>19</v>
      </c>
      <c r="I645" s="210"/>
      <c r="J645" s="207"/>
      <c r="K645" s="207"/>
      <c r="L645" s="211"/>
      <c r="M645" s="212"/>
      <c r="N645" s="213"/>
      <c r="O645" s="213"/>
      <c r="P645" s="213"/>
      <c r="Q645" s="213"/>
      <c r="R645" s="213"/>
      <c r="S645" s="213"/>
      <c r="T645" s="214"/>
      <c r="AT645" s="215" t="s">
        <v>169</v>
      </c>
      <c r="AU645" s="215" t="s">
        <v>171</v>
      </c>
      <c r="AV645" s="14" t="s">
        <v>81</v>
      </c>
      <c r="AW645" s="14" t="s">
        <v>34</v>
      </c>
      <c r="AX645" s="14" t="s">
        <v>73</v>
      </c>
      <c r="AY645" s="215" t="s">
        <v>149</v>
      </c>
    </row>
    <row r="646" spans="1:51" s="13" customFormat="1" ht="11.25">
      <c r="B646" s="195"/>
      <c r="C646" s="196"/>
      <c r="D646" s="187" t="s">
        <v>169</v>
      </c>
      <c r="E646" s="197" t="s">
        <v>19</v>
      </c>
      <c r="F646" s="198" t="s">
        <v>526</v>
      </c>
      <c r="G646" s="196"/>
      <c r="H646" s="199">
        <v>9.7010000000000005</v>
      </c>
      <c r="I646" s="200"/>
      <c r="J646" s="196"/>
      <c r="K646" s="196"/>
      <c r="L646" s="201"/>
      <c r="M646" s="202"/>
      <c r="N646" s="203"/>
      <c r="O646" s="203"/>
      <c r="P646" s="203"/>
      <c r="Q646" s="203"/>
      <c r="R646" s="203"/>
      <c r="S646" s="203"/>
      <c r="T646" s="204"/>
      <c r="AT646" s="205" t="s">
        <v>169</v>
      </c>
      <c r="AU646" s="205" t="s">
        <v>171</v>
      </c>
      <c r="AV646" s="13" t="s">
        <v>83</v>
      </c>
      <c r="AW646" s="13" t="s">
        <v>34</v>
      </c>
      <c r="AX646" s="13" t="s">
        <v>73</v>
      </c>
      <c r="AY646" s="205" t="s">
        <v>149</v>
      </c>
    </row>
    <row r="647" spans="1:51" s="14" customFormat="1" ht="11.25">
      <c r="B647" s="206"/>
      <c r="C647" s="207"/>
      <c r="D647" s="187" t="s">
        <v>169</v>
      </c>
      <c r="E647" s="208" t="s">
        <v>19</v>
      </c>
      <c r="F647" s="209" t="s">
        <v>527</v>
      </c>
      <c r="G647" s="207"/>
      <c r="H647" s="208" t="s">
        <v>19</v>
      </c>
      <c r="I647" s="210"/>
      <c r="J647" s="207"/>
      <c r="K647" s="207"/>
      <c r="L647" s="211"/>
      <c r="M647" s="212"/>
      <c r="N647" s="213"/>
      <c r="O647" s="213"/>
      <c r="P647" s="213"/>
      <c r="Q647" s="213"/>
      <c r="R647" s="213"/>
      <c r="S647" s="213"/>
      <c r="T647" s="214"/>
      <c r="AT647" s="215" t="s">
        <v>169</v>
      </c>
      <c r="AU647" s="215" t="s">
        <v>171</v>
      </c>
      <c r="AV647" s="14" t="s">
        <v>81</v>
      </c>
      <c r="AW647" s="14" t="s">
        <v>34</v>
      </c>
      <c r="AX647" s="14" t="s">
        <v>73</v>
      </c>
      <c r="AY647" s="215" t="s">
        <v>149</v>
      </c>
    </row>
    <row r="648" spans="1:51" s="13" customFormat="1" ht="11.25">
      <c r="B648" s="195"/>
      <c r="C648" s="196"/>
      <c r="D648" s="187" t="s">
        <v>169</v>
      </c>
      <c r="E648" s="197" t="s">
        <v>19</v>
      </c>
      <c r="F648" s="198" t="s">
        <v>528</v>
      </c>
      <c r="G648" s="196"/>
      <c r="H648" s="199">
        <v>6.1369999999999996</v>
      </c>
      <c r="I648" s="200"/>
      <c r="J648" s="196"/>
      <c r="K648" s="196"/>
      <c r="L648" s="201"/>
      <c r="M648" s="202"/>
      <c r="N648" s="203"/>
      <c r="O648" s="203"/>
      <c r="P648" s="203"/>
      <c r="Q648" s="203"/>
      <c r="R648" s="203"/>
      <c r="S648" s="203"/>
      <c r="T648" s="204"/>
      <c r="AT648" s="205" t="s">
        <v>169</v>
      </c>
      <c r="AU648" s="205" t="s">
        <v>171</v>
      </c>
      <c r="AV648" s="13" t="s">
        <v>83</v>
      </c>
      <c r="AW648" s="13" t="s">
        <v>34</v>
      </c>
      <c r="AX648" s="13" t="s">
        <v>73</v>
      </c>
      <c r="AY648" s="205" t="s">
        <v>149</v>
      </c>
    </row>
    <row r="649" spans="1:51" s="14" customFormat="1" ht="11.25">
      <c r="B649" s="206"/>
      <c r="C649" s="207"/>
      <c r="D649" s="187" t="s">
        <v>169</v>
      </c>
      <c r="E649" s="208" t="s">
        <v>19</v>
      </c>
      <c r="F649" s="209" t="s">
        <v>755</v>
      </c>
      <c r="G649" s="207"/>
      <c r="H649" s="208" t="s">
        <v>19</v>
      </c>
      <c r="I649" s="210"/>
      <c r="J649" s="207"/>
      <c r="K649" s="207"/>
      <c r="L649" s="211"/>
      <c r="M649" s="212"/>
      <c r="N649" s="213"/>
      <c r="O649" s="213"/>
      <c r="P649" s="213"/>
      <c r="Q649" s="213"/>
      <c r="R649" s="213"/>
      <c r="S649" s="213"/>
      <c r="T649" s="214"/>
      <c r="AT649" s="215" t="s">
        <v>169</v>
      </c>
      <c r="AU649" s="215" t="s">
        <v>171</v>
      </c>
      <c r="AV649" s="14" t="s">
        <v>81</v>
      </c>
      <c r="AW649" s="14" t="s">
        <v>34</v>
      </c>
      <c r="AX649" s="14" t="s">
        <v>73</v>
      </c>
      <c r="AY649" s="215" t="s">
        <v>149</v>
      </c>
    </row>
    <row r="650" spans="1:51" s="13" customFormat="1" ht="11.25">
      <c r="B650" s="195"/>
      <c r="C650" s="196"/>
      <c r="D650" s="187" t="s">
        <v>169</v>
      </c>
      <c r="E650" s="197" t="s">
        <v>19</v>
      </c>
      <c r="F650" s="198" t="s">
        <v>756</v>
      </c>
      <c r="G650" s="196"/>
      <c r="H650" s="199">
        <v>9.0150000000000006</v>
      </c>
      <c r="I650" s="200"/>
      <c r="J650" s="196"/>
      <c r="K650" s="196"/>
      <c r="L650" s="201"/>
      <c r="M650" s="202"/>
      <c r="N650" s="203"/>
      <c r="O650" s="203"/>
      <c r="P650" s="203"/>
      <c r="Q650" s="203"/>
      <c r="R650" s="203"/>
      <c r="S650" s="203"/>
      <c r="T650" s="204"/>
      <c r="AT650" s="205" t="s">
        <v>169</v>
      </c>
      <c r="AU650" s="205" t="s">
        <v>171</v>
      </c>
      <c r="AV650" s="13" t="s">
        <v>83</v>
      </c>
      <c r="AW650" s="13" t="s">
        <v>34</v>
      </c>
      <c r="AX650" s="13" t="s">
        <v>73</v>
      </c>
      <c r="AY650" s="205" t="s">
        <v>149</v>
      </c>
    </row>
    <row r="651" spans="1:51" s="14" customFormat="1" ht="11.25">
      <c r="B651" s="206"/>
      <c r="C651" s="207"/>
      <c r="D651" s="187" t="s">
        <v>169</v>
      </c>
      <c r="E651" s="208" t="s">
        <v>19</v>
      </c>
      <c r="F651" s="209" t="s">
        <v>731</v>
      </c>
      <c r="G651" s="207"/>
      <c r="H651" s="208" t="s">
        <v>19</v>
      </c>
      <c r="I651" s="210"/>
      <c r="J651" s="207"/>
      <c r="K651" s="207"/>
      <c r="L651" s="211"/>
      <c r="M651" s="212"/>
      <c r="N651" s="213"/>
      <c r="O651" s="213"/>
      <c r="P651" s="213"/>
      <c r="Q651" s="213"/>
      <c r="R651" s="213"/>
      <c r="S651" s="213"/>
      <c r="T651" s="214"/>
      <c r="AT651" s="215" t="s">
        <v>169</v>
      </c>
      <c r="AU651" s="215" t="s">
        <v>171</v>
      </c>
      <c r="AV651" s="14" t="s">
        <v>81</v>
      </c>
      <c r="AW651" s="14" t="s">
        <v>34</v>
      </c>
      <c r="AX651" s="14" t="s">
        <v>73</v>
      </c>
      <c r="AY651" s="215" t="s">
        <v>149</v>
      </c>
    </row>
    <row r="652" spans="1:51" s="13" customFormat="1" ht="11.25">
      <c r="B652" s="195"/>
      <c r="C652" s="196"/>
      <c r="D652" s="187" t="s">
        <v>169</v>
      </c>
      <c r="E652" s="197" t="s">
        <v>19</v>
      </c>
      <c r="F652" s="198" t="s">
        <v>790</v>
      </c>
      <c r="G652" s="196"/>
      <c r="H652" s="199">
        <v>1.9350000000000001</v>
      </c>
      <c r="I652" s="200"/>
      <c r="J652" s="196"/>
      <c r="K652" s="196"/>
      <c r="L652" s="201"/>
      <c r="M652" s="202"/>
      <c r="N652" s="203"/>
      <c r="O652" s="203"/>
      <c r="P652" s="203"/>
      <c r="Q652" s="203"/>
      <c r="R652" s="203"/>
      <c r="S652" s="203"/>
      <c r="T652" s="204"/>
      <c r="AT652" s="205" t="s">
        <v>169</v>
      </c>
      <c r="AU652" s="205" t="s">
        <v>171</v>
      </c>
      <c r="AV652" s="13" t="s">
        <v>83</v>
      </c>
      <c r="AW652" s="13" t="s">
        <v>34</v>
      </c>
      <c r="AX652" s="13" t="s">
        <v>73</v>
      </c>
      <c r="AY652" s="205" t="s">
        <v>149</v>
      </c>
    </row>
    <row r="653" spans="1:51" s="13" customFormat="1" ht="11.25">
      <c r="B653" s="195"/>
      <c r="C653" s="196"/>
      <c r="D653" s="187" t="s">
        <v>169</v>
      </c>
      <c r="E653" s="197" t="s">
        <v>19</v>
      </c>
      <c r="F653" s="198" t="s">
        <v>791</v>
      </c>
      <c r="G653" s="196"/>
      <c r="H653" s="199">
        <v>13.163</v>
      </c>
      <c r="I653" s="200"/>
      <c r="J653" s="196"/>
      <c r="K653" s="196"/>
      <c r="L653" s="201"/>
      <c r="M653" s="202"/>
      <c r="N653" s="203"/>
      <c r="O653" s="203"/>
      <c r="P653" s="203"/>
      <c r="Q653" s="203"/>
      <c r="R653" s="203"/>
      <c r="S653" s="203"/>
      <c r="T653" s="204"/>
      <c r="AT653" s="205" t="s">
        <v>169</v>
      </c>
      <c r="AU653" s="205" t="s">
        <v>171</v>
      </c>
      <c r="AV653" s="13" t="s">
        <v>83</v>
      </c>
      <c r="AW653" s="13" t="s">
        <v>34</v>
      </c>
      <c r="AX653" s="13" t="s">
        <v>73</v>
      </c>
      <c r="AY653" s="205" t="s">
        <v>149</v>
      </c>
    </row>
    <row r="654" spans="1:51" s="14" customFormat="1" ht="11.25">
      <c r="B654" s="206"/>
      <c r="C654" s="207"/>
      <c r="D654" s="187" t="s">
        <v>169</v>
      </c>
      <c r="E654" s="208" t="s">
        <v>19</v>
      </c>
      <c r="F654" s="209" t="s">
        <v>759</v>
      </c>
      <c r="G654" s="207"/>
      <c r="H654" s="208" t="s">
        <v>19</v>
      </c>
      <c r="I654" s="210"/>
      <c r="J654" s="207"/>
      <c r="K654" s="207"/>
      <c r="L654" s="211"/>
      <c r="M654" s="212"/>
      <c r="N654" s="213"/>
      <c r="O654" s="213"/>
      <c r="P654" s="213"/>
      <c r="Q654" s="213"/>
      <c r="R654" s="213"/>
      <c r="S654" s="213"/>
      <c r="T654" s="214"/>
      <c r="AT654" s="215" t="s">
        <v>169</v>
      </c>
      <c r="AU654" s="215" t="s">
        <v>171</v>
      </c>
      <c r="AV654" s="14" t="s">
        <v>81</v>
      </c>
      <c r="AW654" s="14" t="s">
        <v>34</v>
      </c>
      <c r="AX654" s="14" t="s">
        <v>73</v>
      </c>
      <c r="AY654" s="215" t="s">
        <v>149</v>
      </c>
    </row>
    <row r="655" spans="1:51" s="13" customFormat="1" ht="11.25">
      <c r="B655" s="195"/>
      <c r="C655" s="196"/>
      <c r="D655" s="187" t="s">
        <v>169</v>
      </c>
      <c r="E655" s="197" t="s">
        <v>19</v>
      </c>
      <c r="F655" s="198" t="s">
        <v>792</v>
      </c>
      <c r="G655" s="196"/>
      <c r="H655" s="199">
        <v>2.79</v>
      </c>
      <c r="I655" s="200"/>
      <c r="J655" s="196"/>
      <c r="K655" s="196"/>
      <c r="L655" s="201"/>
      <c r="M655" s="202"/>
      <c r="N655" s="203"/>
      <c r="O655" s="203"/>
      <c r="P655" s="203"/>
      <c r="Q655" s="203"/>
      <c r="R655" s="203"/>
      <c r="S655" s="203"/>
      <c r="T655" s="204"/>
      <c r="AT655" s="205" t="s">
        <v>169</v>
      </c>
      <c r="AU655" s="205" t="s">
        <v>171</v>
      </c>
      <c r="AV655" s="13" t="s">
        <v>83</v>
      </c>
      <c r="AW655" s="13" t="s">
        <v>34</v>
      </c>
      <c r="AX655" s="13" t="s">
        <v>73</v>
      </c>
      <c r="AY655" s="205" t="s">
        <v>149</v>
      </c>
    </row>
    <row r="656" spans="1:51" s="13" customFormat="1" ht="11.25">
      <c r="B656" s="195"/>
      <c r="C656" s="196"/>
      <c r="D656" s="187" t="s">
        <v>169</v>
      </c>
      <c r="E656" s="197" t="s">
        <v>19</v>
      </c>
      <c r="F656" s="198" t="s">
        <v>793</v>
      </c>
      <c r="G656" s="196"/>
      <c r="H656" s="199">
        <v>5.7</v>
      </c>
      <c r="I656" s="200"/>
      <c r="J656" s="196"/>
      <c r="K656" s="196"/>
      <c r="L656" s="201"/>
      <c r="M656" s="202"/>
      <c r="N656" s="203"/>
      <c r="O656" s="203"/>
      <c r="P656" s="203"/>
      <c r="Q656" s="203"/>
      <c r="R656" s="203"/>
      <c r="S656" s="203"/>
      <c r="T656" s="204"/>
      <c r="AT656" s="205" t="s">
        <v>169</v>
      </c>
      <c r="AU656" s="205" t="s">
        <v>171</v>
      </c>
      <c r="AV656" s="13" t="s">
        <v>83</v>
      </c>
      <c r="AW656" s="13" t="s">
        <v>34</v>
      </c>
      <c r="AX656" s="13" t="s">
        <v>73</v>
      </c>
      <c r="AY656" s="205" t="s">
        <v>149</v>
      </c>
    </row>
    <row r="657" spans="1:65" s="14" customFormat="1" ht="11.25">
      <c r="B657" s="206"/>
      <c r="C657" s="207"/>
      <c r="D657" s="187" t="s">
        <v>169</v>
      </c>
      <c r="E657" s="208" t="s">
        <v>19</v>
      </c>
      <c r="F657" s="209" t="s">
        <v>327</v>
      </c>
      <c r="G657" s="207"/>
      <c r="H657" s="208" t="s">
        <v>19</v>
      </c>
      <c r="I657" s="210"/>
      <c r="J657" s="207"/>
      <c r="K657" s="207"/>
      <c r="L657" s="211"/>
      <c r="M657" s="212"/>
      <c r="N657" s="213"/>
      <c r="O657" s="213"/>
      <c r="P657" s="213"/>
      <c r="Q657" s="213"/>
      <c r="R657" s="213"/>
      <c r="S657" s="213"/>
      <c r="T657" s="214"/>
      <c r="AT657" s="215" t="s">
        <v>169</v>
      </c>
      <c r="AU657" s="215" t="s">
        <v>171</v>
      </c>
      <c r="AV657" s="14" t="s">
        <v>81</v>
      </c>
      <c r="AW657" s="14" t="s">
        <v>34</v>
      </c>
      <c r="AX657" s="14" t="s">
        <v>73</v>
      </c>
      <c r="AY657" s="215" t="s">
        <v>149</v>
      </c>
    </row>
    <row r="658" spans="1:65" s="13" customFormat="1" ht="11.25">
      <c r="B658" s="195"/>
      <c r="C658" s="196"/>
      <c r="D658" s="187" t="s">
        <v>169</v>
      </c>
      <c r="E658" s="197" t="s">
        <v>19</v>
      </c>
      <c r="F658" s="198" t="s">
        <v>794</v>
      </c>
      <c r="G658" s="196"/>
      <c r="H658" s="199">
        <v>1.944</v>
      </c>
      <c r="I658" s="200"/>
      <c r="J658" s="196"/>
      <c r="K658" s="196"/>
      <c r="L658" s="201"/>
      <c r="M658" s="202"/>
      <c r="N658" s="203"/>
      <c r="O658" s="203"/>
      <c r="P658" s="203"/>
      <c r="Q658" s="203"/>
      <c r="R658" s="203"/>
      <c r="S658" s="203"/>
      <c r="T658" s="204"/>
      <c r="AT658" s="205" t="s">
        <v>169</v>
      </c>
      <c r="AU658" s="205" t="s">
        <v>171</v>
      </c>
      <c r="AV658" s="13" t="s">
        <v>83</v>
      </c>
      <c r="AW658" s="13" t="s">
        <v>34</v>
      </c>
      <c r="AX658" s="13" t="s">
        <v>73</v>
      </c>
      <c r="AY658" s="205" t="s">
        <v>149</v>
      </c>
    </row>
    <row r="659" spans="1:65" s="2" customFormat="1" ht="16.5" customHeight="1">
      <c r="A659" s="35"/>
      <c r="B659" s="36"/>
      <c r="C659" s="174" t="s">
        <v>801</v>
      </c>
      <c r="D659" s="174" t="s">
        <v>151</v>
      </c>
      <c r="E659" s="175" t="s">
        <v>802</v>
      </c>
      <c r="F659" s="176" t="s">
        <v>803</v>
      </c>
      <c r="G659" s="177" t="s">
        <v>154</v>
      </c>
      <c r="H659" s="178">
        <v>9.0150000000000006</v>
      </c>
      <c r="I659" s="179"/>
      <c r="J659" s="180">
        <f>ROUND(I659*H659,2)</f>
        <v>0</v>
      </c>
      <c r="K659" s="176" t="s">
        <v>155</v>
      </c>
      <c r="L659" s="40"/>
      <c r="M659" s="181" t="s">
        <v>19</v>
      </c>
      <c r="N659" s="182" t="s">
        <v>44</v>
      </c>
      <c r="O659" s="65"/>
      <c r="P659" s="183">
        <f>O659*H659</f>
        <v>0</v>
      </c>
      <c r="Q659" s="183">
        <v>3.0380000000000001E-2</v>
      </c>
      <c r="R659" s="183">
        <f>Q659*H659</f>
        <v>0.2738757</v>
      </c>
      <c r="S659" s="183">
        <v>0</v>
      </c>
      <c r="T659" s="184">
        <f>S659*H659</f>
        <v>0</v>
      </c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R659" s="185" t="s">
        <v>156</v>
      </c>
      <c r="AT659" s="185" t="s">
        <v>151</v>
      </c>
      <c r="AU659" s="185" t="s">
        <v>171</v>
      </c>
      <c r="AY659" s="18" t="s">
        <v>149</v>
      </c>
      <c r="BE659" s="186">
        <f>IF(N659="základní",J659,0)</f>
        <v>0</v>
      </c>
      <c r="BF659" s="186">
        <f>IF(N659="snížená",J659,0)</f>
        <v>0</v>
      </c>
      <c r="BG659" s="186">
        <f>IF(N659="zákl. přenesená",J659,0)</f>
        <v>0</v>
      </c>
      <c r="BH659" s="186">
        <f>IF(N659="sníž. přenesená",J659,0)</f>
        <v>0</v>
      </c>
      <c r="BI659" s="186">
        <f>IF(N659="nulová",J659,0)</f>
        <v>0</v>
      </c>
      <c r="BJ659" s="18" t="s">
        <v>81</v>
      </c>
      <c r="BK659" s="186">
        <f>ROUND(I659*H659,2)</f>
        <v>0</v>
      </c>
      <c r="BL659" s="18" t="s">
        <v>156</v>
      </c>
      <c r="BM659" s="185" t="s">
        <v>804</v>
      </c>
    </row>
    <row r="660" spans="1:65" s="2" customFormat="1" ht="11.25">
      <c r="A660" s="35"/>
      <c r="B660" s="36"/>
      <c r="C660" s="37"/>
      <c r="D660" s="187" t="s">
        <v>158</v>
      </c>
      <c r="E660" s="37"/>
      <c r="F660" s="188" t="s">
        <v>805</v>
      </c>
      <c r="G660" s="37"/>
      <c r="H660" s="37"/>
      <c r="I660" s="189"/>
      <c r="J660" s="37"/>
      <c r="K660" s="37"/>
      <c r="L660" s="40"/>
      <c r="M660" s="190"/>
      <c r="N660" s="191"/>
      <c r="O660" s="65"/>
      <c r="P660" s="65"/>
      <c r="Q660" s="65"/>
      <c r="R660" s="65"/>
      <c r="S660" s="65"/>
      <c r="T660" s="66"/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T660" s="18" t="s">
        <v>158</v>
      </c>
      <c r="AU660" s="18" t="s">
        <v>171</v>
      </c>
    </row>
    <row r="661" spans="1:65" s="2" customFormat="1" ht="11.25">
      <c r="A661" s="35"/>
      <c r="B661" s="36"/>
      <c r="C661" s="37"/>
      <c r="D661" s="192" t="s">
        <v>160</v>
      </c>
      <c r="E661" s="37"/>
      <c r="F661" s="193" t="s">
        <v>806</v>
      </c>
      <c r="G661" s="37"/>
      <c r="H661" s="37"/>
      <c r="I661" s="189"/>
      <c r="J661" s="37"/>
      <c r="K661" s="37"/>
      <c r="L661" s="40"/>
      <c r="M661" s="190"/>
      <c r="N661" s="191"/>
      <c r="O661" s="65"/>
      <c r="P661" s="65"/>
      <c r="Q661" s="65"/>
      <c r="R661" s="65"/>
      <c r="S661" s="65"/>
      <c r="T661" s="66"/>
      <c r="U661" s="35"/>
      <c r="V661" s="35"/>
      <c r="W661" s="35"/>
      <c r="X661" s="35"/>
      <c r="Y661" s="35"/>
      <c r="Z661" s="35"/>
      <c r="AA661" s="35"/>
      <c r="AB661" s="35"/>
      <c r="AC661" s="35"/>
      <c r="AD661" s="35"/>
      <c r="AE661" s="35"/>
      <c r="AT661" s="18" t="s">
        <v>160</v>
      </c>
      <c r="AU661" s="18" t="s">
        <v>171</v>
      </c>
    </row>
    <row r="662" spans="1:65" s="14" customFormat="1" ht="11.25">
      <c r="B662" s="206"/>
      <c r="C662" s="207"/>
      <c r="D662" s="187" t="s">
        <v>169</v>
      </c>
      <c r="E662" s="208" t="s">
        <v>19</v>
      </c>
      <c r="F662" s="209" t="s">
        <v>755</v>
      </c>
      <c r="G662" s="207"/>
      <c r="H662" s="208" t="s">
        <v>19</v>
      </c>
      <c r="I662" s="210"/>
      <c r="J662" s="207"/>
      <c r="K662" s="207"/>
      <c r="L662" s="211"/>
      <c r="M662" s="212"/>
      <c r="N662" s="213"/>
      <c r="O662" s="213"/>
      <c r="P662" s="213"/>
      <c r="Q662" s="213"/>
      <c r="R662" s="213"/>
      <c r="S662" s="213"/>
      <c r="T662" s="214"/>
      <c r="AT662" s="215" t="s">
        <v>169</v>
      </c>
      <c r="AU662" s="215" t="s">
        <v>171</v>
      </c>
      <c r="AV662" s="14" t="s">
        <v>81</v>
      </c>
      <c r="AW662" s="14" t="s">
        <v>34</v>
      </c>
      <c r="AX662" s="14" t="s">
        <v>73</v>
      </c>
      <c r="AY662" s="215" t="s">
        <v>149</v>
      </c>
    </row>
    <row r="663" spans="1:65" s="13" customFormat="1" ht="11.25">
      <c r="B663" s="195"/>
      <c r="C663" s="196"/>
      <c r="D663" s="187" t="s">
        <v>169</v>
      </c>
      <c r="E663" s="197" t="s">
        <v>19</v>
      </c>
      <c r="F663" s="198" t="s">
        <v>756</v>
      </c>
      <c r="G663" s="196"/>
      <c r="H663" s="199">
        <v>9.0150000000000006</v>
      </c>
      <c r="I663" s="200"/>
      <c r="J663" s="196"/>
      <c r="K663" s="196"/>
      <c r="L663" s="201"/>
      <c r="M663" s="202"/>
      <c r="N663" s="203"/>
      <c r="O663" s="203"/>
      <c r="P663" s="203"/>
      <c r="Q663" s="203"/>
      <c r="R663" s="203"/>
      <c r="S663" s="203"/>
      <c r="T663" s="204"/>
      <c r="AT663" s="205" t="s">
        <v>169</v>
      </c>
      <c r="AU663" s="205" t="s">
        <v>171</v>
      </c>
      <c r="AV663" s="13" t="s">
        <v>83</v>
      </c>
      <c r="AW663" s="13" t="s">
        <v>34</v>
      </c>
      <c r="AX663" s="13" t="s">
        <v>73</v>
      </c>
      <c r="AY663" s="205" t="s">
        <v>149</v>
      </c>
    </row>
    <row r="664" spans="1:65" s="2" customFormat="1" ht="16.5" customHeight="1">
      <c r="A664" s="35"/>
      <c r="B664" s="36"/>
      <c r="C664" s="174" t="s">
        <v>807</v>
      </c>
      <c r="D664" s="174" t="s">
        <v>151</v>
      </c>
      <c r="E664" s="175" t="s">
        <v>808</v>
      </c>
      <c r="F664" s="176" t="s">
        <v>809</v>
      </c>
      <c r="G664" s="177" t="s">
        <v>154</v>
      </c>
      <c r="H664" s="178">
        <v>121.21</v>
      </c>
      <c r="I664" s="179"/>
      <c r="J664" s="180">
        <f>ROUND(I664*H664,2)</f>
        <v>0</v>
      </c>
      <c r="K664" s="176" t="s">
        <v>155</v>
      </c>
      <c r="L664" s="40"/>
      <c r="M664" s="181" t="s">
        <v>19</v>
      </c>
      <c r="N664" s="182" t="s">
        <v>44</v>
      </c>
      <c r="O664" s="65"/>
      <c r="P664" s="183">
        <f>O664*H664</f>
        <v>0</v>
      </c>
      <c r="Q664" s="183">
        <v>1.146E-2</v>
      </c>
      <c r="R664" s="183">
        <f>Q664*H664</f>
        <v>1.3890665999999998</v>
      </c>
      <c r="S664" s="183">
        <v>0</v>
      </c>
      <c r="T664" s="184">
        <f>S664*H664</f>
        <v>0</v>
      </c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R664" s="185" t="s">
        <v>156</v>
      </c>
      <c r="AT664" s="185" t="s">
        <v>151</v>
      </c>
      <c r="AU664" s="185" t="s">
        <v>171</v>
      </c>
      <c r="AY664" s="18" t="s">
        <v>149</v>
      </c>
      <c r="BE664" s="186">
        <f>IF(N664="základní",J664,0)</f>
        <v>0</v>
      </c>
      <c r="BF664" s="186">
        <f>IF(N664="snížená",J664,0)</f>
        <v>0</v>
      </c>
      <c r="BG664" s="186">
        <f>IF(N664="zákl. přenesená",J664,0)</f>
        <v>0</v>
      </c>
      <c r="BH664" s="186">
        <f>IF(N664="sníž. přenesená",J664,0)</f>
        <v>0</v>
      </c>
      <c r="BI664" s="186">
        <f>IF(N664="nulová",J664,0)</f>
        <v>0</v>
      </c>
      <c r="BJ664" s="18" t="s">
        <v>81</v>
      </c>
      <c r="BK664" s="186">
        <f>ROUND(I664*H664,2)</f>
        <v>0</v>
      </c>
      <c r="BL664" s="18" t="s">
        <v>156</v>
      </c>
      <c r="BM664" s="185" t="s">
        <v>810</v>
      </c>
    </row>
    <row r="665" spans="1:65" s="2" customFormat="1" ht="11.25">
      <c r="A665" s="35"/>
      <c r="B665" s="36"/>
      <c r="C665" s="37"/>
      <c r="D665" s="187" t="s">
        <v>158</v>
      </c>
      <c r="E665" s="37"/>
      <c r="F665" s="188" t="s">
        <v>811</v>
      </c>
      <c r="G665" s="37"/>
      <c r="H665" s="37"/>
      <c r="I665" s="189"/>
      <c r="J665" s="37"/>
      <c r="K665" s="37"/>
      <c r="L665" s="40"/>
      <c r="M665" s="190"/>
      <c r="N665" s="191"/>
      <c r="O665" s="65"/>
      <c r="P665" s="65"/>
      <c r="Q665" s="65"/>
      <c r="R665" s="65"/>
      <c r="S665" s="65"/>
      <c r="T665" s="66"/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T665" s="18" t="s">
        <v>158</v>
      </c>
      <c r="AU665" s="18" t="s">
        <v>171</v>
      </c>
    </row>
    <row r="666" spans="1:65" s="2" customFormat="1" ht="11.25">
      <c r="A666" s="35"/>
      <c r="B666" s="36"/>
      <c r="C666" s="37"/>
      <c r="D666" s="192" t="s">
        <v>160</v>
      </c>
      <c r="E666" s="37"/>
      <c r="F666" s="193" t="s">
        <v>812</v>
      </c>
      <c r="G666" s="37"/>
      <c r="H666" s="37"/>
      <c r="I666" s="189"/>
      <c r="J666" s="37"/>
      <c r="K666" s="37"/>
      <c r="L666" s="40"/>
      <c r="M666" s="190"/>
      <c r="N666" s="191"/>
      <c r="O666" s="65"/>
      <c r="P666" s="65"/>
      <c r="Q666" s="65"/>
      <c r="R666" s="65"/>
      <c r="S666" s="65"/>
      <c r="T666" s="66"/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  <c r="AE666" s="35"/>
      <c r="AT666" s="18" t="s">
        <v>160</v>
      </c>
      <c r="AU666" s="18" t="s">
        <v>171</v>
      </c>
    </row>
    <row r="667" spans="1:65" s="14" customFormat="1" ht="11.25">
      <c r="B667" s="206"/>
      <c r="C667" s="207"/>
      <c r="D667" s="187" t="s">
        <v>169</v>
      </c>
      <c r="E667" s="208" t="s">
        <v>19</v>
      </c>
      <c r="F667" s="209" t="s">
        <v>813</v>
      </c>
      <c r="G667" s="207"/>
      <c r="H667" s="208" t="s">
        <v>19</v>
      </c>
      <c r="I667" s="210"/>
      <c r="J667" s="207"/>
      <c r="K667" s="207"/>
      <c r="L667" s="211"/>
      <c r="M667" s="212"/>
      <c r="N667" s="213"/>
      <c r="O667" s="213"/>
      <c r="P667" s="213"/>
      <c r="Q667" s="213"/>
      <c r="R667" s="213"/>
      <c r="S667" s="213"/>
      <c r="T667" s="214"/>
      <c r="AT667" s="215" t="s">
        <v>169</v>
      </c>
      <c r="AU667" s="215" t="s">
        <v>171</v>
      </c>
      <c r="AV667" s="14" t="s">
        <v>81</v>
      </c>
      <c r="AW667" s="14" t="s">
        <v>34</v>
      </c>
      <c r="AX667" s="14" t="s">
        <v>73</v>
      </c>
      <c r="AY667" s="215" t="s">
        <v>149</v>
      </c>
    </row>
    <row r="668" spans="1:65" s="13" customFormat="1" ht="11.25">
      <c r="B668" s="195"/>
      <c r="C668" s="196"/>
      <c r="D668" s="187" t="s">
        <v>169</v>
      </c>
      <c r="E668" s="197" t="s">
        <v>19</v>
      </c>
      <c r="F668" s="198" t="s">
        <v>814</v>
      </c>
      <c r="G668" s="196"/>
      <c r="H668" s="199">
        <v>18.443999999999999</v>
      </c>
      <c r="I668" s="200"/>
      <c r="J668" s="196"/>
      <c r="K668" s="196"/>
      <c r="L668" s="201"/>
      <c r="M668" s="202"/>
      <c r="N668" s="203"/>
      <c r="O668" s="203"/>
      <c r="P668" s="203"/>
      <c r="Q668" s="203"/>
      <c r="R668" s="203"/>
      <c r="S668" s="203"/>
      <c r="T668" s="204"/>
      <c r="AT668" s="205" t="s">
        <v>169</v>
      </c>
      <c r="AU668" s="205" t="s">
        <v>171</v>
      </c>
      <c r="AV668" s="13" t="s">
        <v>83</v>
      </c>
      <c r="AW668" s="13" t="s">
        <v>34</v>
      </c>
      <c r="AX668" s="13" t="s">
        <v>73</v>
      </c>
      <c r="AY668" s="205" t="s">
        <v>149</v>
      </c>
    </row>
    <row r="669" spans="1:65" s="14" customFormat="1" ht="11.25">
      <c r="B669" s="206"/>
      <c r="C669" s="207"/>
      <c r="D669" s="187" t="s">
        <v>169</v>
      </c>
      <c r="E669" s="208" t="s">
        <v>19</v>
      </c>
      <c r="F669" s="209" t="s">
        <v>815</v>
      </c>
      <c r="G669" s="207"/>
      <c r="H669" s="208" t="s">
        <v>19</v>
      </c>
      <c r="I669" s="210"/>
      <c r="J669" s="207"/>
      <c r="K669" s="207"/>
      <c r="L669" s="211"/>
      <c r="M669" s="212"/>
      <c r="N669" s="213"/>
      <c r="O669" s="213"/>
      <c r="P669" s="213"/>
      <c r="Q669" s="213"/>
      <c r="R669" s="213"/>
      <c r="S669" s="213"/>
      <c r="T669" s="214"/>
      <c r="AT669" s="215" t="s">
        <v>169</v>
      </c>
      <c r="AU669" s="215" t="s">
        <v>171</v>
      </c>
      <c r="AV669" s="14" t="s">
        <v>81</v>
      </c>
      <c r="AW669" s="14" t="s">
        <v>34</v>
      </c>
      <c r="AX669" s="14" t="s">
        <v>73</v>
      </c>
      <c r="AY669" s="215" t="s">
        <v>149</v>
      </c>
    </row>
    <row r="670" spans="1:65" s="13" customFormat="1" ht="11.25">
      <c r="B670" s="195"/>
      <c r="C670" s="196"/>
      <c r="D670" s="187" t="s">
        <v>169</v>
      </c>
      <c r="E670" s="197" t="s">
        <v>19</v>
      </c>
      <c r="F670" s="198" t="s">
        <v>816</v>
      </c>
      <c r="G670" s="196"/>
      <c r="H670" s="199">
        <v>-2.52</v>
      </c>
      <c r="I670" s="200"/>
      <c r="J670" s="196"/>
      <c r="K670" s="196"/>
      <c r="L670" s="201"/>
      <c r="M670" s="202"/>
      <c r="N670" s="203"/>
      <c r="O670" s="203"/>
      <c r="P670" s="203"/>
      <c r="Q670" s="203"/>
      <c r="R670" s="203"/>
      <c r="S670" s="203"/>
      <c r="T670" s="204"/>
      <c r="AT670" s="205" t="s">
        <v>169</v>
      </c>
      <c r="AU670" s="205" t="s">
        <v>171</v>
      </c>
      <c r="AV670" s="13" t="s">
        <v>83</v>
      </c>
      <c r="AW670" s="13" t="s">
        <v>34</v>
      </c>
      <c r="AX670" s="13" t="s">
        <v>73</v>
      </c>
      <c r="AY670" s="205" t="s">
        <v>149</v>
      </c>
    </row>
    <row r="671" spans="1:65" s="14" customFormat="1" ht="11.25">
      <c r="B671" s="206"/>
      <c r="C671" s="207"/>
      <c r="D671" s="187" t="s">
        <v>169</v>
      </c>
      <c r="E671" s="208" t="s">
        <v>19</v>
      </c>
      <c r="F671" s="209" t="s">
        <v>817</v>
      </c>
      <c r="G671" s="207"/>
      <c r="H671" s="208" t="s">
        <v>19</v>
      </c>
      <c r="I671" s="210"/>
      <c r="J671" s="207"/>
      <c r="K671" s="207"/>
      <c r="L671" s="211"/>
      <c r="M671" s="212"/>
      <c r="N671" s="213"/>
      <c r="O671" s="213"/>
      <c r="P671" s="213"/>
      <c r="Q671" s="213"/>
      <c r="R671" s="213"/>
      <c r="S671" s="213"/>
      <c r="T671" s="214"/>
      <c r="AT671" s="215" t="s">
        <v>169</v>
      </c>
      <c r="AU671" s="215" t="s">
        <v>171</v>
      </c>
      <c r="AV671" s="14" t="s">
        <v>81</v>
      </c>
      <c r="AW671" s="14" t="s">
        <v>34</v>
      </c>
      <c r="AX671" s="14" t="s">
        <v>73</v>
      </c>
      <c r="AY671" s="215" t="s">
        <v>149</v>
      </c>
    </row>
    <row r="672" spans="1:65" s="13" customFormat="1" ht="11.25">
      <c r="B672" s="195"/>
      <c r="C672" s="196"/>
      <c r="D672" s="187" t="s">
        <v>169</v>
      </c>
      <c r="E672" s="197" t="s">
        <v>19</v>
      </c>
      <c r="F672" s="198" t="s">
        <v>818</v>
      </c>
      <c r="G672" s="196"/>
      <c r="H672" s="199">
        <v>73.638000000000005</v>
      </c>
      <c r="I672" s="200"/>
      <c r="J672" s="196"/>
      <c r="K672" s="196"/>
      <c r="L672" s="201"/>
      <c r="M672" s="202"/>
      <c r="N672" s="203"/>
      <c r="O672" s="203"/>
      <c r="P672" s="203"/>
      <c r="Q672" s="203"/>
      <c r="R672" s="203"/>
      <c r="S672" s="203"/>
      <c r="T672" s="204"/>
      <c r="AT672" s="205" t="s">
        <v>169</v>
      </c>
      <c r="AU672" s="205" t="s">
        <v>171</v>
      </c>
      <c r="AV672" s="13" t="s">
        <v>83</v>
      </c>
      <c r="AW672" s="13" t="s">
        <v>34</v>
      </c>
      <c r="AX672" s="13" t="s">
        <v>73</v>
      </c>
      <c r="AY672" s="205" t="s">
        <v>149</v>
      </c>
    </row>
    <row r="673" spans="1:65" s="14" customFormat="1" ht="11.25">
      <c r="B673" s="206"/>
      <c r="C673" s="207"/>
      <c r="D673" s="187" t="s">
        <v>169</v>
      </c>
      <c r="E673" s="208" t="s">
        <v>19</v>
      </c>
      <c r="F673" s="209" t="s">
        <v>819</v>
      </c>
      <c r="G673" s="207"/>
      <c r="H673" s="208" t="s">
        <v>19</v>
      </c>
      <c r="I673" s="210"/>
      <c r="J673" s="207"/>
      <c r="K673" s="207"/>
      <c r="L673" s="211"/>
      <c r="M673" s="212"/>
      <c r="N673" s="213"/>
      <c r="O673" s="213"/>
      <c r="P673" s="213"/>
      <c r="Q673" s="213"/>
      <c r="R673" s="213"/>
      <c r="S673" s="213"/>
      <c r="T673" s="214"/>
      <c r="AT673" s="215" t="s">
        <v>169</v>
      </c>
      <c r="AU673" s="215" t="s">
        <v>171</v>
      </c>
      <c r="AV673" s="14" t="s">
        <v>81</v>
      </c>
      <c r="AW673" s="14" t="s">
        <v>34</v>
      </c>
      <c r="AX673" s="14" t="s">
        <v>73</v>
      </c>
      <c r="AY673" s="215" t="s">
        <v>149</v>
      </c>
    </row>
    <row r="674" spans="1:65" s="13" customFormat="1" ht="11.25">
      <c r="B674" s="195"/>
      <c r="C674" s="196"/>
      <c r="D674" s="187" t="s">
        <v>169</v>
      </c>
      <c r="E674" s="197" t="s">
        <v>19</v>
      </c>
      <c r="F674" s="198" t="s">
        <v>820</v>
      </c>
      <c r="G674" s="196"/>
      <c r="H674" s="199">
        <v>1.466</v>
      </c>
      <c r="I674" s="200"/>
      <c r="J674" s="196"/>
      <c r="K674" s="196"/>
      <c r="L674" s="201"/>
      <c r="M674" s="202"/>
      <c r="N674" s="203"/>
      <c r="O674" s="203"/>
      <c r="P674" s="203"/>
      <c r="Q674" s="203"/>
      <c r="R674" s="203"/>
      <c r="S674" s="203"/>
      <c r="T674" s="204"/>
      <c r="AT674" s="205" t="s">
        <v>169</v>
      </c>
      <c r="AU674" s="205" t="s">
        <v>171</v>
      </c>
      <c r="AV674" s="13" t="s">
        <v>83</v>
      </c>
      <c r="AW674" s="13" t="s">
        <v>34</v>
      </c>
      <c r="AX674" s="13" t="s">
        <v>73</v>
      </c>
      <c r="AY674" s="205" t="s">
        <v>149</v>
      </c>
    </row>
    <row r="675" spans="1:65" s="14" customFormat="1" ht="11.25">
      <c r="B675" s="206"/>
      <c r="C675" s="207"/>
      <c r="D675" s="187" t="s">
        <v>169</v>
      </c>
      <c r="E675" s="208" t="s">
        <v>19</v>
      </c>
      <c r="F675" s="209" t="s">
        <v>821</v>
      </c>
      <c r="G675" s="207"/>
      <c r="H675" s="208" t="s">
        <v>19</v>
      </c>
      <c r="I675" s="210"/>
      <c r="J675" s="207"/>
      <c r="K675" s="207"/>
      <c r="L675" s="211"/>
      <c r="M675" s="212"/>
      <c r="N675" s="213"/>
      <c r="O675" s="213"/>
      <c r="P675" s="213"/>
      <c r="Q675" s="213"/>
      <c r="R675" s="213"/>
      <c r="S675" s="213"/>
      <c r="T675" s="214"/>
      <c r="AT675" s="215" t="s">
        <v>169</v>
      </c>
      <c r="AU675" s="215" t="s">
        <v>171</v>
      </c>
      <c r="AV675" s="14" t="s">
        <v>81</v>
      </c>
      <c r="AW675" s="14" t="s">
        <v>34</v>
      </c>
      <c r="AX675" s="14" t="s">
        <v>73</v>
      </c>
      <c r="AY675" s="215" t="s">
        <v>149</v>
      </c>
    </row>
    <row r="676" spans="1:65" s="13" customFormat="1" ht="11.25">
      <c r="B676" s="195"/>
      <c r="C676" s="196"/>
      <c r="D676" s="187" t="s">
        <v>169</v>
      </c>
      <c r="E676" s="197" t="s">
        <v>19</v>
      </c>
      <c r="F676" s="198" t="s">
        <v>822</v>
      </c>
      <c r="G676" s="196"/>
      <c r="H676" s="199">
        <v>-7.5229999999999997</v>
      </c>
      <c r="I676" s="200"/>
      <c r="J676" s="196"/>
      <c r="K676" s="196"/>
      <c r="L676" s="201"/>
      <c r="M676" s="202"/>
      <c r="N676" s="203"/>
      <c r="O676" s="203"/>
      <c r="P676" s="203"/>
      <c r="Q676" s="203"/>
      <c r="R676" s="203"/>
      <c r="S676" s="203"/>
      <c r="T676" s="204"/>
      <c r="AT676" s="205" t="s">
        <v>169</v>
      </c>
      <c r="AU676" s="205" t="s">
        <v>171</v>
      </c>
      <c r="AV676" s="13" t="s">
        <v>83</v>
      </c>
      <c r="AW676" s="13" t="s">
        <v>34</v>
      </c>
      <c r="AX676" s="13" t="s">
        <v>73</v>
      </c>
      <c r="AY676" s="205" t="s">
        <v>149</v>
      </c>
    </row>
    <row r="677" spans="1:65" s="14" customFormat="1" ht="11.25">
      <c r="B677" s="206"/>
      <c r="C677" s="207"/>
      <c r="D677" s="187" t="s">
        <v>169</v>
      </c>
      <c r="E677" s="208" t="s">
        <v>19</v>
      </c>
      <c r="F677" s="209" t="s">
        <v>823</v>
      </c>
      <c r="G677" s="207"/>
      <c r="H677" s="208" t="s">
        <v>19</v>
      </c>
      <c r="I677" s="210"/>
      <c r="J677" s="207"/>
      <c r="K677" s="207"/>
      <c r="L677" s="211"/>
      <c r="M677" s="212"/>
      <c r="N677" s="213"/>
      <c r="O677" s="213"/>
      <c r="P677" s="213"/>
      <c r="Q677" s="213"/>
      <c r="R677" s="213"/>
      <c r="S677" s="213"/>
      <c r="T677" s="214"/>
      <c r="AT677" s="215" t="s">
        <v>169</v>
      </c>
      <c r="AU677" s="215" t="s">
        <v>171</v>
      </c>
      <c r="AV677" s="14" t="s">
        <v>81</v>
      </c>
      <c r="AW677" s="14" t="s">
        <v>34</v>
      </c>
      <c r="AX677" s="14" t="s">
        <v>73</v>
      </c>
      <c r="AY677" s="215" t="s">
        <v>149</v>
      </c>
    </row>
    <row r="678" spans="1:65" s="13" customFormat="1" ht="11.25">
      <c r="B678" s="195"/>
      <c r="C678" s="196"/>
      <c r="D678" s="187" t="s">
        <v>169</v>
      </c>
      <c r="E678" s="197" t="s">
        <v>19</v>
      </c>
      <c r="F678" s="198" t="s">
        <v>824</v>
      </c>
      <c r="G678" s="196"/>
      <c r="H678" s="199">
        <v>51.651000000000003</v>
      </c>
      <c r="I678" s="200"/>
      <c r="J678" s="196"/>
      <c r="K678" s="196"/>
      <c r="L678" s="201"/>
      <c r="M678" s="202"/>
      <c r="N678" s="203"/>
      <c r="O678" s="203"/>
      <c r="P678" s="203"/>
      <c r="Q678" s="203"/>
      <c r="R678" s="203"/>
      <c r="S678" s="203"/>
      <c r="T678" s="204"/>
      <c r="AT678" s="205" t="s">
        <v>169</v>
      </c>
      <c r="AU678" s="205" t="s">
        <v>171</v>
      </c>
      <c r="AV678" s="13" t="s">
        <v>83</v>
      </c>
      <c r="AW678" s="13" t="s">
        <v>34</v>
      </c>
      <c r="AX678" s="13" t="s">
        <v>73</v>
      </c>
      <c r="AY678" s="205" t="s">
        <v>149</v>
      </c>
    </row>
    <row r="679" spans="1:65" s="14" customFormat="1" ht="11.25">
      <c r="B679" s="206"/>
      <c r="C679" s="207"/>
      <c r="D679" s="187" t="s">
        <v>169</v>
      </c>
      <c r="E679" s="208" t="s">
        <v>19</v>
      </c>
      <c r="F679" s="209" t="s">
        <v>821</v>
      </c>
      <c r="G679" s="207"/>
      <c r="H679" s="208" t="s">
        <v>19</v>
      </c>
      <c r="I679" s="210"/>
      <c r="J679" s="207"/>
      <c r="K679" s="207"/>
      <c r="L679" s="211"/>
      <c r="M679" s="212"/>
      <c r="N679" s="213"/>
      <c r="O679" s="213"/>
      <c r="P679" s="213"/>
      <c r="Q679" s="213"/>
      <c r="R679" s="213"/>
      <c r="S679" s="213"/>
      <c r="T679" s="214"/>
      <c r="AT679" s="215" t="s">
        <v>169</v>
      </c>
      <c r="AU679" s="215" t="s">
        <v>171</v>
      </c>
      <c r="AV679" s="14" t="s">
        <v>81</v>
      </c>
      <c r="AW679" s="14" t="s">
        <v>34</v>
      </c>
      <c r="AX679" s="14" t="s">
        <v>73</v>
      </c>
      <c r="AY679" s="215" t="s">
        <v>149</v>
      </c>
    </row>
    <row r="680" spans="1:65" s="13" customFormat="1" ht="11.25">
      <c r="B680" s="195"/>
      <c r="C680" s="196"/>
      <c r="D680" s="187" t="s">
        <v>169</v>
      </c>
      <c r="E680" s="197" t="s">
        <v>19</v>
      </c>
      <c r="F680" s="198" t="s">
        <v>825</v>
      </c>
      <c r="G680" s="196"/>
      <c r="H680" s="199">
        <v>-13.946</v>
      </c>
      <c r="I680" s="200"/>
      <c r="J680" s="196"/>
      <c r="K680" s="196"/>
      <c r="L680" s="201"/>
      <c r="M680" s="202"/>
      <c r="N680" s="203"/>
      <c r="O680" s="203"/>
      <c r="P680" s="203"/>
      <c r="Q680" s="203"/>
      <c r="R680" s="203"/>
      <c r="S680" s="203"/>
      <c r="T680" s="204"/>
      <c r="AT680" s="205" t="s">
        <v>169</v>
      </c>
      <c r="AU680" s="205" t="s">
        <v>171</v>
      </c>
      <c r="AV680" s="13" t="s">
        <v>83</v>
      </c>
      <c r="AW680" s="13" t="s">
        <v>34</v>
      </c>
      <c r="AX680" s="13" t="s">
        <v>73</v>
      </c>
      <c r="AY680" s="205" t="s">
        <v>149</v>
      </c>
    </row>
    <row r="681" spans="1:65" s="2" customFormat="1" ht="16.5" customHeight="1">
      <c r="A681" s="35"/>
      <c r="B681" s="36"/>
      <c r="C681" s="174" t="s">
        <v>826</v>
      </c>
      <c r="D681" s="174" t="s">
        <v>151</v>
      </c>
      <c r="E681" s="175" t="s">
        <v>827</v>
      </c>
      <c r="F681" s="176" t="s">
        <v>828</v>
      </c>
      <c r="G681" s="177" t="s">
        <v>174</v>
      </c>
      <c r="H681" s="178">
        <v>2.5</v>
      </c>
      <c r="I681" s="179"/>
      <c r="J681" s="180">
        <f>ROUND(I681*H681,2)</f>
        <v>0</v>
      </c>
      <c r="K681" s="176" t="s">
        <v>155</v>
      </c>
      <c r="L681" s="40"/>
      <c r="M681" s="181" t="s">
        <v>19</v>
      </c>
      <c r="N681" s="182" t="s">
        <v>44</v>
      </c>
      <c r="O681" s="65"/>
      <c r="P681" s="183">
        <f>O681*H681</f>
        <v>0</v>
      </c>
      <c r="Q681" s="183">
        <v>1.0319999999999999E-2</v>
      </c>
      <c r="R681" s="183">
        <f>Q681*H681</f>
        <v>2.5799999999999997E-2</v>
      </c>
      <c r="S681" s="183">
        <v>0</v>
      </c>
      <c r="T681" s="184">
        <f>S681*H681</f>
        <v>0</v>
      </c>
      <c r="U681" s="35"/>
      <c r="V681" s="35"/>
      <c r="W681" s="35"/>
      <c r="X681" s="35"/>
      <c r="Y681" s="35"/>
      <c r="Z681" s="35"/>
      <c r="AA681" s="35"/>
      <c r="AB681" s="35"/>
      <c r="AC681" s="35"/>
      <c r="AD681" s="35"/>
      <c r="AE681" s="35"/>
      <c r="AR681" s="185" t="s">
        <v>156</v>
      </c>
      <c r="AT681" s="185" t="s">
        <v>151</v>
      </c>
      <c r="AU681" s="185" t="s">
        <v>171</v>
      </c>
      <c r="AY681" s="18" t="s">
        <v>149</v>
      </c>
      <c r="BE681" s="186">
        <f>IF(N681="základní",J681,0)</f>
        <v>0</v>
      </c>
      <c r="BF681" s="186">
        <f>IF(N681="snížená",J681,0)</f>
        <v>0</v>
      </c>
      <c r="BG681" s="186">
        <f>IF(N681="zákl. přenesená",J681,0)</f>
        <v>0</v>
      </c>
      <c r="BH681" s="186">
        <f>IF(N681="sníž. přenesená",J681,0)</f>
        <v>0</v>
      </c>
      <c r="BI681" s="186">
        <f>IF(N681="nulová",J681,0)</f>
        <v>0</v>
      </c>
      <c r="BJ681" s="18" t="s">
        <v>81</v>
      </c>
      <c r="BK681" s="186">
        <f>ROUND(I681*H681,2)</f>
        <v>0</v>
      </c>
      <c r="BL681" s="18" t="s">
        <v>156</v>
      </c>
      <c r="BM681" s="185" t="s">
        <v>829</v>
      </c>
    </row>
    <row r="682" spans="1:65" s="2" customFormat="1" ht="11.25">
      <c r="A682" s="35"/>
      <c r="B682" s="36"/>
      <c r="C682" s="37"/>
      <c r="D682" s="187" t="s">
        <v>158</v>
      </c>
      <c r="E682" s="37"/>
      <c r="F682" s="188" t="s">
        <v>830</v>
      </c>
      <c r="G682" s="37"/>
      <c r="H682" s="37"/>
      <c r="I682" s="189"/>
      <c r="J682" s="37"/>
      <c r="K682" s="37"/>
      <c r="L682" s="40"/>
      <c r="M682" s="190"/>
      <c r="N682" s="191"/>
      <c r="O682" s="65"/>
      <c r="P682" s="65"/>
      <c r="Q682" s="65"/>
      <c r="R682" s="65"/>
      <c r="S682" s="65"/>
      <c r="T682" s="66"/>
      <c r="U682" s="35"/>
      <c r="V682" s="35"/>
      <c r="W682" s="35"/>
      <c r="X682" s="35"/>
      <c r="Y682" s="35"/>
      <c r="Z682" s="35"/>
      <c r="AA682" s="35"/>
      <c r="AB682" s="35"/>
      <c r="AC682" s="35"/>
      <c r="AD682" s="35"/>
      <c r="AE682" s="35"/>
      <c r="AT682" s="18" t="s">
        <v>158</v>
      </c>
      <c r="AU682" s="18" t="s">
        <v>171</v>
      </c>
    </row>
    <row r="683" spans="1:65" s="2" customFormat="1" ht="11.25">
      <c r="A683" s="35"/>
      <c r="B683" s="36"/>
      <c r="C683" s="37"/>
      <c r="D683" s="192" t="s">
        <v>160</v>
      </c>
      <c r="E683" s="37"/>
      <c r="F683" s="193" t="s">
        <v>831</v>
      </c>
      <c r="G683" s="37"/>
      <c r="H683" s="37"/>
      <c r="I683" s="189"/>
      <c r="J683" s="37"/>
      <c r="K683" s="37"/>
      <c r="L683" s="40"/>
      <c r="M683" s="190"/>
      <c r="N683" s="191"/>
      <c r="O683" s="65"/>
      <c r="P683" s="65"/>
      <c r="Q683" s="65"/>
      <c r="R683" s="65"/>
      <c r="S683" s="65"/>
      <c r="T683" s="66"/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T683" s="18" t="s">
        <v>160</v>
      </c>
      <c r="AU683" s="18" t="s">
        <v>171</v>
      </c>
    </row>
    <row r="684" spans="1:65" s="13" customFormat="1" ht="11.25">
      <c r="B684" s="195"/>
      <c r="C684" s="196"/>
      <c r="D684" s="187" t="s">
        <v>169</v>
      </c>
      <c r="E684" s="197" t="s">
        <v>19</v>
      </c>
      <c r="F684" s="198" t="s">
        <v>535</v>
      </c>
      <c r="G684" s="196"/>
      <c r="H684" s="199">
        <v>2.5</v>
      </c>
      <c r="I684" s="200"/>
      <c r="J684" s="196"/>
      <c r="K684" s="196"/>
      <c r="L684" s="201"/>
      <c r="M684" s="202"/>
      <c r="N684" s="203"/>
      <c r="O684" s="203"/>
      <c r="P684" s="203"/>
      <c r="Q684" s="203"/>
      <c r="R684" s="203"/>
      <c r="S684" s="203"/>
      <c r="T684" s="204"/>
      <c r="AT684" s="205" t="s">
        <v>169</v>
      </c>
      <c r="AU684" s="205" t="s">
        <v>171</v>
      </c>
      <c r="AV684" s="13" t="s">
        <v>83</v>
      </c>
      <c r="AW684" s="13" t="s">
        <v>34</v>
      </c>
      <c r="AX684" s="13" t="s">
        <v>73</v>
      </c>
      <c r="AY684" s="205" t="s">
        <v>149</v>
      </c>
    </row>
    <row r="685" spans="1:65" s="2" customFormat="1" ht="16.5" customHeight="1">
      <c r="A685" s="35"/>
      <c r="B685" s="36"/>
      <c r="C685" s="174" t="s">
        <v>832</v>
      </c>
      <c r="D685" s="174" t="s">
        <v>151</v>
      </c>
      <c r="E685" s="175" t="s">
        <v>833</v>
      </c>
      <c r="F685" s="176" t="s">
        <v>834</v>
      </c>
      <c r="G685" s="177" t="s">
        <v>154</v>
      </c>
      <c r="H685" s="178">
        <v>182.89699999999999</v>
      </c>
      <c r="I685" s="179"/>
      <c r="J685" s="180">
        <f>ROUND(I685*H685,2)</f>
        <v>0</v>
      </c>
      <c r="K685" s="176" t="s">
        <v>155</v>
      </c>
      <c r="L685" s="40"/>
      <c r="M685" s="181" t="s">
        <v>19</v>
      </c>
      <c r="N685" s="182" t="s">
        <v>44</v>
      </c>
      <c r="O685" s="65"/>
      <c r="P685" s="183">
        <f>O685*H685</f>
        <v>0</v>
      </c>
      <c r="Q685" s="183">
        <v>0</v>
      </c>
      <c r="R685" s="183">
        <f>Q685*H685</f>
        <v>0</v>
      </c>
      <c r="S685" s="183">
        <v>0</v>
      </c>
      <c r="T685" s="184">
        <f>S685*H685</f>
        <v>0</v>
      </c>
      <c r="U685" s="35"/>
      <c r="V685" s="35"/>
      <c r="W685" s="35"/>
      <c r="X685" s="35"/>
      <c r="Y685" s="35"/>
      <c r="Z685" s="35"/>
      <c r="AA685" s="35"/>
      <c r="AB685" s="35"/>
      <c r="AC685" s="35"/>
      <c r="AD685" s="35"/>
      <c r="AE685" s="35"/>
      <c r="AR685" s="185" t="s">
        <v>156</v>
      </c>
      <c r="AT685" s="185" t="s">
        <v>151</v>
      </c>
      <c r="AU685" s="185" t="s">
        <v>171</v>
      </c>
      <c r="AY685" s="18" t="s">
        <v>149</v>
      </c>
      <c r="BE685" s="186">
        <f>IF(N685="základní",J685,0)</f>
        <v>0</v>
      </c>
      <c r="BF685" s="186">
        <f>IF(N685="snížená",J685,0)</f>
        <v>0</v>
      </c>
      <c r="BG685" s="186">
        <f>IF(N685="zákl. přenesená",J685,0)</f>
        <v>0</v>
      </c>
      <c r="BH685" s="186">
        <f>IF(N685="sníž. přenesená",J685,0)</f>
        <v>0</v>
      </c>
      <c r="BI685" s="186">
        <f>IF(N685="nulová",J685,0)</f>
        <v>0</v>
      </c>
      <c r="BJ685" s="18" t="s">
        <v>81</v>
      </c>
      <c r="BK685" s="186">
        <f>ROUND(I685*H685,2)</f>
        <v>0</v>
      </c>
      <c r="BL685" s="18" t="s">
        <v>156</v>
      </c>
      <c r="BM685" s="185" t="s">
        <v>835</v>
      </c>
    </row>
    <row r="686" spans="1:65" s="2" customFormat="1" ht="11.25">
      <c r="A686" s="35"/>
      <c r="B686" s="36"/>
      <c r="C686" s="37"/>
      <c r="D686" s="187" t="s">
        <v>158</v>
      </c>
      <c r="E686" s="37"/>
      <c r="F686" s="188" t="s">
        <v>836</v>
      </c>
      <c r="G686" s="37"/>
      <c r="H686" s="37"/>
      <c r="I686" s="189"/>
      <c r="J686" s="37"/>
      <c r="K686" s="37"/>
      <c r="L686" s="40"/>
      <c r="M686" s="190"/>
      <c r="N686" s="191"/>
      <c r="O686" s="65"/>
      <c r="P686" s="65"/>
      <c r="Q686" s="65"/>
      <c r="R686" s="65"/>
      <c r="S686" s="65"/>
      <c r="T686" s="66"/>
      <c r="U686" s="35"/>
      <c r="V686" s="35"/>
      <c r="W686" s="35"/>
      <c r="X686" s="35"/>
      <c r="Y686" s="35"/>
      <c r="Z686" s="35"/>
      <c r="AA686" s="35"/>
      <c r="AB686" s="35"/>
      <c r="AC686" s="35"/>
      <c r="AD686" s="35"/>
      <c r="AE686" s="35"/>
      <c r="AT686" s="18" t="s">
        <v>158</v>
      </c>
      <c r="AU686" s="18" t="s">
        <v>171</v>
      </c>
    </row>
    <row r="687" spans="1:65" s="2" customFormat="1" ht="11.25">
      <c r="A687" s="35"/>
      <c r="B687" s="36"/>
      <c r="C687" s="37"/>
      <c r="D687" s="192" t="s">
        <v>160</v>
      </c>
      <c r="E687" s="37"/>
      <c r="F687" s="193" t="s">
        <v>837</v>
      </c>
      <c r="G687" s="37"/>
      <c r="H687" s="37"/>
      <c r="I687" s="189"/>
      <c r="J687" s="37"/>
      <c r="K687" s="37"/>
      <c r="L687" s="40"/>
      <c r="M687" s="190"/>
      <c r="N687" s="191"/>
      <c r="O687" s="65"/>
      <c r="P687" s="65"/>
      <c r="Q687" s="65"/>
      <c r="R687" s="65"/>
      <c r="S687" s="65"/>
      <c r="T687" s="66"/>
      <c r="U687" s="35"/>
      <c r="V687" s="35"/>
      <c r="W687" s="35"/>
      <c r="X687" s="35"/>
      <c r="Y687" s="35"/>
      <c r="Z687" s="35"/>
      <c r="AA687" s="35"/>
      <c r="AB687" s="35"/>
      <c r="AC687" s="35"/>
      <c r="AD687" s="35"/>
      <c r="AE687" s="35"/>
      <c r="AT687" s="18" t="s">
        <v>160</v>
      </c>
      <c r="AU687" s="18" t="s">
        <v>171</v>
      </c>
    </row>
    <row r="688" spans="1:65" s="14" customFormat="1" ht="11.25">
      <c r="B688" s="206"/>
      <c r="C688" s="207"/>
      <c r="D688" s="187" t="s">
        <v>169</v>
      </c>
      <c r="E688" s="208" t="s">
        <v>19</v>
      </c>
      <c r="F688" s="209" t="s">
        <v>838</v>
      </c>
      <c r="G688" s="207"/>
      <c r="H688" s="208" t="s">
        <v>19</v>
      </c>
      <c r="I688" s="210"/>
      <c r="J688" s="207"/>
      <c r="K688" s="207"/>
      <c r="L688" s="211"/>
      <c r="M688" s="212"/>
      <c r="N688" s="213"/>
      <c r="O688" s="213"/>
      <c r="P688" s="213"/>
      <c r="Q688" s="213"/>
      <c r="R688" s="213"/>
      <c r="S688" s="213"/>
      <c r="T688" s="214"/>
      <c r="AT688" s="215" t="s">
        <v>169</v>
      </c>
      <c r="AU688" s="215" t="s">
        <v>171</v>
      </c>
      <c r="AV688" s="14" t="s">
        <v>81</v>
      </c>
      <c r="AW688" s="14" t="s">
        <v>34</v>
      </c>
      <c r="AX688" s="14" t="s">
        <v>73</v>
      </c>
      <c r="AY688" s="215" t="s">
        <v>149</v>
      </c>
    </row>
    <row r="689" spans="2:51" s="13" customFormat="1" ht="11.25">
      <c r="B689" s="195"/>
      <c r="C689" s="196"/>
      <c r="D689" s="187" t="s">
        <v>169</v>
      </c>
      <c r="E689" s="197" t="s">
        <v>19</v>
      </c>
      <c r="F689" s="198" t="s">
        <v>814</v>
      </c>
      <c r="G689" s="196"/>
      <c r="H689" s="199">
        <v>18.443999999999999</v>
      </c>
      <c r="I689" s="200"/>
      <c r="J689" s="196"/>
      <c r="K689" s="196"/>
      <c r="L689" s="201"/>
      <c r="M689" s="202"/>
      <c r="N689" s="203"/>
      <c r="O689" s="203"/>
      <c r="P689" s="203"/>
      <c r="Q689" s="203"/>
      <c r="R689" s="203"/>
      <c r="S689" s="203"/>
      <c r="T689" s="204"/>
      <c r="AT689" s="205" t="s">
        <v>169</v>
      </c>
      <c r="AU689" s="205" t="s">
        <v>171</v>
      </c>
      <c r="AV689" s="13" t="s">
        <v>83</v>
      </c>
      <c r="AW689" s="13" t="s">
        <v>34</v>
      </c>
      <c r="AX689" s="13" t="s">
        <v>73</v>
      </c>
      <c r="AY689" s="205" t="s">
        <v>149</v>
      </c>
    </row>
    <row r="690" spans="2:51" s="14" customFormat="1" ht="11.25">
      <c r="B690" s="206"/>
      <c r="C690" s="207"/>
      <c r="D690" s="187" t="s">
        <v>169</v>
      </c>
      <c r="E690" s="208" t="s">
        <v>19</v>
      </c>
      <c r="F690" s="209" t="s">
        <v>839</v>
      </c>
      <c r="G690" s="207"/>
      <c r="H690" s="208" t="s">
        <v>19</v>
      </c>
      <c r="I690" s="210"/>
      <c r="J690" s="207"/>
      <c r="K690" s="207"/>
      <c r="L690" s="211"/>
      <c r="M690" s="212"/>
      <c r="N690" s="213"/>
      <c r="O690" s="213"/>
      <c r="P690" s="213"/>
      <c r="Q690" s="213"/>
      <c r="R690" s="213"/>
      <c r="S690" s="213"/>
      <c r="T690" s="214"/>
      <c r="AT690" s="215" t="s">
        <v>169</v>
      </c>
      <c r="AU690" s="215" t="s">
        <v>171</v>
      </c>
      <c r="AV690" s="14" t="s">
        <v>81</v>
      </c>
      <c r="AW690" s="14" t="s">
        <v>34</v>
      </c>
      <c r="AX690" s="14" t="s">
        <v>73</v>
      </c>
      <c r="AY690" s="215" t="s">
        <v>149</v>
      </c>
    </row>
    <row r="691" spans="2:51" s="13" customFormat="1" ht="11.25">
      <c r="B691" s="195"/>
      <c r="C691" s="196"/>
      <c r="D691" s="187" t="s">
        <v>169</v>
      </c>
      <c r="E691" s="197" t="s">
        <v>19</v>
      </c>
      <c r="F691" s="198" t="s">
        <v>818</v>
      </c>
      <c r="G691" s="196"/>
      <c r="H691" s="199">
        <v>73.638000000000005</v>
      </c>
      <c r="I691" s="200"/>
      <c r="J691" s="196"/>
      <c r="K691" s="196"/>
      <c r="L691" s="201"/>
      <c r="M691" s="202"/>
      <c r="N691" s="203"/>
      <c r="O691" s="203"/>
      <c r="P691" s="203"/>
      <c r="Q691" s="203"/>
      <c r="R691" s="203"/>
      <c r="S691" s="203"/>
      <c r="T691" s="204"/>
      <c r="AT691" s="205" t="s">
        <v>169</v>
      </c>
      <c r="AU691" s="205" t="s">
        <v>171</v>
      </c>
      <c r="AV691" s="13" t="s">
        <v>83</v>
      </c>
      <c r="AW691" s="13" t="s">
        <v>34</v>
      </c>
      <c r="AX691" s="13" t="s">
        <v>73</v>
      </c>
      <c r="AY691" s="205" t="s">
        <v>149</v>
      </c>
    </row>
    <row r="692" spans="2:51" s="14" customFormat="1" ht="11.25">
      <c r="B692" s="206"/>
      <c r="C692" s="207"/>
      <c r="D692" s="187" t="s">
        <v>169</v>
      </c>
      <c r="E692" s="208" t="s">
        <v>19</v>
      </c>
      <c r="F692" s="209" t="s">
        <v>819</v>
      </c>
      <c r="G692" s="207"/>
      <c r="H692" s="208" t="s">
        <v>19</v>
      </c>
      <c r="I692" s="210"/>
      <c r="J692" s="207"/>
      <c r="K692" s="207"/>
      <c r="L692" s="211"/>
      <c r="M692" s="212"/>
      <c r="N692" s="213"/>
      <c r="O692" s="213"/>
      <c r="P692" s="213"/>
      <c r="Q692" s="213"/>
      <c r="R692" s="213"/>
      <c r="S692" s="213"/>
      <c r="T692" s="214"/>
      <c r="AT692" s="215" t="s">
        <v>169</v>
      </c>
      <c r="AU692" s="215" t="s">
        <v>171</v>
      </c>
      <c r="AV692" s="14" t="s">
        <v>81</v>
      </c>
      <c r="AW692" s="14" t="s">
        <v>34</v>
      </c>
      <c r="AX692" s="14" t="s">
        <v>73</v>
      </c>
      <c r="AY692" s="215" t="s">
        <v>149</v>
      </c>
    </row>
    <row r="693" spans="2:51" s="13" customFormat="1" ht="11.25">
      <c r="B693" s="195"/>
      <c r="C693" s="196"/>
      <c r="D693" s="187" t="s">
        <v>169</v>
      </c>
      <c r="E693" s="197" t="s">
        <v>19</v>
      </c>
      <c r="F693" s="198" t="s">
        <v>820</v>
      </c>
      <c r="G693" s="196"/>
      <c r="H693" s="199">
        <v>1.466</v>
      </c>
      <c r="I693" s="200"/>
      <c r="J693" s="196"/>
      <c r="K693" s="196"/>
      <c r="L693" s="201"/>
      <c r="M693" s="202"/>
      <c r="N693" s="203"/>
      <c r="O693" s="203"/>
      <c r="P693" s="203"/>
      <c r="Q693" s="203"/>
      <c r="R693" s="203"/>
      <c r="S693" s="203"/>
      <c r="T693" s="204"/>
      <c r="AT693" s="205" t="s">
        <v>169</v>
      </c>
      <c r="AU693" s="205" t="s">
        <v>171</v>
      </c>
      <c r="AV693" s="13" t="s">
        <v>83</v>
      </c>
      <c r="AW693" s="13" t="s">
        <v>34</v>
      </c>
      <c r="AX693" s="13" t="s">
        <v>73</v>
      </c>
      <c r="AY693" s="205" t="s">
        <v>149</v>
      </c>
    </row>
    <row r="694" spans="2:51" s="14" customFormat="1" ht="11.25">
      <c r="B694" s="206"/>
      <c r="C694" s="207"/>
      <c r="D694" s="187" t="s">
        <v>169</v>
      </c>
      <c r="E694" s="208" t="s">
        <v>19</v>
      </c>
      <c r="F694" s="209" t="s">
        <v>821</v>
      </c>
      <c r="G694" s="207"/>
      <c r="H694" s="208" t="s">
        <v>19</v>
      </c>
      <c r="I694" s="210"/>
      <c r="J694" s="207"/>
      <c r="K694" s="207"/>
      <c r="L694" s="211"/>
      <c r="M694" s="212"/>
      <c r="N694" s="213"/>
      <c r="O694" s="213"/>
      <c r="P694" s="213"/>
      <c r="Q694" s="213"/>
      <c r="R694" s="213"/>
      <c r="S694" s="213"/>
      <c r="T694" s="214"/>
      <c r="AT694" s="215" t="s">
        <v>169</v>
      </c>
      <c r="AU694" s="215" t="s">
        <v>171</v>
      </c>
      <c r="AV694" s="14" t="s">
        <v>81</v>
      </c>
      <c r="AW694" s="14" t="s">
        <v>34</v>
      </c>
      <c r="AX694" s="14" t="s">
        <v>73</v>
      </c>
      <c r="AY694" s="215" t="s">
        <v>149</v>
      </c>
    </row>
    <row r="695" spans="2:51" s="13" customFormat="1" ht="11.25">
      <c r="B695" s="195"/>
      <c r="C695" s="196"/>
      <c r="D695" s="187" t="s">
        <v>169</v>
      </c>
      <c r="E695" s="197" t="s">
        <v>19</v>
      </c>
      <c r="F695" s="198" t="s">
        <v>822</v>
      </c>
      <c r="G695" s="196"/>
      <c r="H695" s="199">
        <v>-7.5229999999999997</v>
      </c>
      <c r="I695" s="200"/>
      <c r="J695" s="196"/>
      <c r="K695" s="196"/>
      <c r="L695" s="201"/>
      <c r="M695" s="202"/>
      <c r="N695" s="203"/>
      <c r="O695" s="203"/>
      <c r="P695" s="203"/>
      <c r="Q695" s="203"/>
      <c r="R695" s="203"/>
      <c r="S695" s="203"/>
      <c r="T695" s="204"/>
      <c r="AT695" s="205" t="s">
        <v>169</v>
      </c>
      <c r="AU695" s="205" t="s">
        <v>171</v>
      </c>
      <c r="AV695" s="13" t="s">
        <v>83</v>
      </c>
      <c r="AW695" s="13" t="s">
        <v>34</v>
      </c>
      <c r="AX695" s="13" t="s">
        <v>73</v>
      </c>
      <c r="AY695" s="205" t="s">
        <v>149</v>
      </c>
    </row>
    <row r="696" spans="2:51" s="14" customFormat="1" ht="11.25">
      <c r="B696" s="206"/>
      <c r="C696" s="207"/>
      <c r="D696" s="187" t="s">
        <v>169</v>
      </c>
      <c r="E696" s="208" t="s">
        <v>19</v>
      </c>
      <c r="F696" s="209" t="s">
        <v>840</v>
      </c>
      <c r="G696" s="207"/>
      <c r="H696" s="208" t="s">
        <v>19</v>
      </c>
      <c r="I696" s="210"/>
      <c r="J696" s="207"/>
      <c r="K696" s="207"/>
      <c r="L696" s="211"/>
      <c r="M696" s="212"/>
      <c r="N696" s="213"/>
      <c r="O696" s="213"/>
      <c r="P696" s="213"/>
      <c r="Q696" s="213"/>
      <c r="R696" s="213"/>
      <c r="S696" s="213"/>
      <c r="T696" s="214"/>
      <c r="AT696" s="215" t="s">
        <v>169</v>
      </c>
      <c r="AU696" s="215" t="s">
        <v>171</v>
      </c>
      <c r="AV696" s="14" t="s">
        <v>81</v>
      </c>
      <c r="AW696" s="14" t="s">
        <v>34</v>
      </c>
      <c r="AX696" s="14" t="s">
        <v>73</v>
      </c>
      <c r="AY696" s="215" t="s">
        <v>149</v>
      </c>
    </row>
    <row r="697" spans="2:51" s="13" customFormat="1" ht="11.25">
      <c r="B697" s="195"/>
      <c r="C697" s="196"/>
      <c r="D697" s="187" t="s">
        <v>169</v>
      </c>
      <c r="E697" s="197" t="s">
        <v>19</v>
      </c>
      <c r="F697" s="198" t="s">
        <v>526</v>
      </c>
      <c r="G697" s="196"/>
      <c r="H697" s="199">
        <v>9.7010000000000005</v>
      </c>
      <c r="I697" s="200"/>
      <c r="J697" s="196"/>
      <c r="K697" s="196"/>
      <c r="L697" s="201"/>
      <c r="M697" s="202"/>
      <c r="N697" s="203"/>
      <c r="O697" s="203"/>
      <c r="P697" s="203"/>
      <c r="Q697" s="203"/>
      <c r="R697" s="203"/>
      <c r="S697" s="203"/>
      <c r="T697" s="204"/>
      <c r="AT697" s="205" t="s">
        <v>169</v>
      </c>
      <c r="AU697" s="205" t="s">
        <v>171</v>
      </c>
      <c r="AV697" s="13" t="s">
        <v>83</v>
      </c>
      <c r="AW697" s="13" t="s">
        <v>34</v>
      </c>
      <c r="AX697" s="13" t="s">
        <v>73</v>
      </c>
      <c r="AY697" s="205" t="s">
        <v>149</v>
      </c>
    </row>
    <row r="698" spans="2:51" s="14" customFormat="1" ht="11.25">
      <c r="B698" s="206"/>
      <c r="C698" s="207"/>
      <c r="D698" s="187" t="s">
        <v>169</v>
      </c>
      <c r="E698" s="208" t="s">
        <v>19</v>
      </c>
      <c r="F698" s="209" t="s">
        <v>841</v>
      </c>
      <c r="G698" s="207"/>
      <c r="H698" s="208" t="s">
        <v>19</v>
      </c>
      <c r="I698" s="210"/>
      <c r="J698" s="207"/>
      <c r="K698" s="207"/>
      <c r="L698" s="211"/>
      <c r="M698" s="212"/>
      <c r="N698" s="213"/>
      <c r="O698" s="213"/>
      <c r="P698" s="213"/>
      <c r="Q698" s="213"/>
      <c r="R698" s="213"/>
      <c r="S698" s="213"/>
      <c r="T698" s="214"/>
      <c r="AT698" s="215" t="s">
        <v>169</v>
      </c>
      <c r="AU698" s="215" t="s">
        <v>171</v>
      </c>
      <c r="AV698" s="14" t="s">
        <v>81</v>
      </c>
      <c r="AW698" s="14" t="s">
        <v>34</v>
      </c>
      <c r="AX698" s="14" t="s">
        <v>73</v>
      </c>
      <c r="AY698" s="215" t="s">
        <v>149</v>
      </c>
    </row>
    <row r="699" spans="2:51" s="13" customFormat="1" ht="11.25">
      <c r="B699" s="195"/>
      <c r="C699" s="196"/>
      <c r="D699" s="187" t="s">
        <v>169</v>
      </c>
      <c r="E699" s="197" t="s">
        <v>19</v>
      </c>
      <c r="F699" s="198" t="s">
        <v>824</v>
      </c>
      <c r="G699" s="196"/>
      <c r="H699" s="199">
        <v>51.651000000000003</v>
      </c>
      <c r="I699" s="200"/>
      <c r="J699" s="196"/>
      <c r="K699" s="196"/>
      <c r="L699" s="201"/>
      <c r="M699" s="202"/>
      <c r="N699" s="203"/>
      <c r="O699" s="203"/>
      <c r="P699" s="203"/>
      <c r="Q699" s="203"/>
      <c r="R699" s="203"/>
      <c r="S699" s="203"/>
      <c r="T699" s="204"/>
      <c r="AT699" s="205" t="s">
        <v>169</v>
      </c>
      <c r="AU699" s="205" t="s">
        <v>171</v>
      </c>
      <c r="AV699" s="13" t="s">
        <v>83</v>
      </c>
      <c r="AW699" s="13" t="s">
        <v>34</v>
      </c>
      <c r="AX699" s="13" t="s">
        <v>73</v>
      </c>
      <c r="AY699" s="205" t="s">
        <v>149</v>
      </c>
    </row>
    <row r="700" spans="2:51" s="14" customFormat="1" ht="11.25">
      <c r="B700" s="206"/>
      <c r="C700" s="207"/>
      <c r="D700" s="187" t="s">
        <v>169</v>
      </c>
      <c r="E700" s="208" t="s">
        <v>19</v>
      </c>
      <c r="F700" s="209" t="s">
        <v>821</v>
      </c>
      <c r="G700" s="207"/>
      <c r="H700" s="208" t="s">
        <v>19</v>
      </c>
      <c r="I700" s="210"/>
      <c r="J700" s="207"/>
      <c r="K700" s="207"/>
      <c r="L700" s="211"/>
      <c r="M700" s="212"/>
      <c r="N700" s="213"/>
      <c r="O700" s="213"/>
      <c r="P700" s="213"/>
      <c r="Q700" s="213"/>
      <c r="R700" s="213"/>
      <c r="S700" s="213"/>
      <c r="T700" s="214"/>
      <c r="AT700" s="215" t="s">
        <v>169</v>
      </c>
      <c r="AU700" s="215" t="s">
        <v>171</v>
      </c>
      <c r="AV700" s="14" t="s">
        <v>81</v>
      </c>
      <c r="AW700" s="14" t="s">
        <v>34</v>
      </c>
      <c r="AX700" s="14" t="s">
        <v>73</v>
      </c>
      <c r="AY700" s="215" t="s">
        <v>149</v>
      </c>
    </row>
    <row r="701" spans="2:51" s="13" customFormat="1" ht="11.25">
      <c r="B701" s="195"/>
      <c r="C701" s="196"/>
      <c r="D701" s="187" t="s">
        <v>169</v>
      </c>
      <c r="E701" s="197" t="s">
        <v>19</v>
      </c>
      <c r="F701" s="198" t="s">
        <v>825</v>
      </c>
      <c r="G701" s="196"/>
      <c r="H701" s="199">
        <v>-13.946</v>
      </c>
      <c r="I701" s="200"/>
      <c r="J701" s="196"/>
      <c r="K701" s="196"/>
      <c r="L701" s="201"/>
      <c r="M701" s="202"/>
      <c r="N701" s="203"/>
      <c r="O701" s="203"/>
      <c r="P701" s="203"/>
      <c r="Q701" s="203"/>
      <c r="R701" s="203"/>
      <c r="S701" s="203"/>
      <c r="T701" s="204"/>
      <c r="AT701" s="205" t="s">
        <v>169</v>
      </c>
      <c r="AU701" s="205" t="s">
        <v>171</v>
      </c>
      <c r="AV701" s="13" t="s">
        <v>83</v>
      </c>
      <c r="AW701" s="13" t="s">
        <v>34</v>
      </c>
      <c r="AX701" s="13" t="s">
        <v>73</v>
      </c>
      <c r="AY701" s="205" t="s">
        <v>149</v>
      </c>
    </row>
    <row r="702" spans="2:51" s="14" customFormat="1" ht="11.25">
      <c r="B702" s="206"/>
      <c r="C702" s="207"/>
      <c r="D702" s="187" t="s">
        <v>169</v>
      </c>
      <c r="E702" s="208" t="s">
        <v>19</v>
      </c>
      <c r="F702" s="209" t="s">
        <v>842</v>
      </c>
      <c r="G702" s="207"/>
      <c r="H702" s="208" t="s">
        <v>19</v>
      </c>
      <c r="I702" s="210"/>
      <c r="J702" s="207"/>
      <c r="K702" s="207"/>
      <c r="L702" s="211"/>
      <c r="M702" s="212"/>
      <c r="N702" s="213"/>
      <c r="O702" s="213"/>
      <c r="P702" s="213"/>
      <c r="Q702" s="213"/>
      <c r="R702" s="213"/>
      <c r="S702" s="213"/>
      <c r="T702" s="214"/>
      <c r="AT702" s="215" t="s">
        <v>169</v>
      </c>
      <c r="AU702" s="215" t="s">
        <v>171</v>
      </c>
      <c r="AV702" s="14" t="s">
        <v>81</v>
      </c>
      <c r="AW702" s="14" t="s">
        <v>34</v>
      </c>
      <c r="AX702" s="14" t="s">
        <v>73</v>
      </c>
      <c r="AY702" s="215" t="s">
        <v>149</v>
      </c>
    </row>
    <row r="703" spans="2:51" s="13" customFormat="1" ht="11.25">
      <c r="B703" s="195"/>
      <c r="C703" s="196"/>
      <c r="D703" s="187" t="s">
        <v>169</v>
      </c>
      <c r="E703" s="197" t="s">
        <v>19</v>
      </c>
      <c r="F703" s="198" t="s">
        <v>528</v>
      </c>
      <c r="G703" s="196"/>
      <c r="H703" s="199">
        <v>6.1369999999999996</v>
      </c>
      <c r="I703" s="200"/>
      <c r="J703" s="196"/>
      <c r="K703" s="196"/>
      <c r="L703" s="201"/>
      <c r="M703" s="202"/>
      <c r="N703" s="203"/>
      <c r="O703" s="203"/>
      <c r="P703" s="203"/>
      <c r="Q703" s="203"/>
      <c r="R703" s="203"/>
      <c r="S703" s="203"/>
      <c r="T703" s="204"/>
      <c r="AT703" s="205" t="s">
        <v>169</v>
      </c>
      <c r="AU703" s="205" t="s">
        <v>171</v>
      </c>
      <c r="AV703" s="13" t="s">
        <v>83</v>
      </c>
      <c r="AW703" s="13" t="s">
        <v>34</v>
      </c>
      <c r="AX703" s="13" t="s">
        <v>73</v>
      </c>
      <c r="AY703" s="205" t="s">
        <v>149</v>
      </c>
    </row>
    <row r="704" spans="2:51" s="14" customFormat="1" ht="11.25">
      <c r="B704" s="206"/>
      <c r="C704" s="207"/>
      <c r="D704" s="187" t="s">
        <v>169</v>
      </c>
      <c r="E704" s="208" t="s">
        <v>19</v>
      </c>
      <c r="F704" s="209" t="s">
        <v>843</v>
      </c>
      <c r="G704" s="207"/>
      <c r="H704" s="208" t="s">
        <v>19</v>
      </c>
      <c r="I704" s="210"/>
      <c r="J704" s="207"/>
      <c r="K704" s="207"/>
      <c r="L704" s="211"/>
      <c r="M704" s="212"/>
      <c r="N704" s="213"/>
      <c r="O704" s="213"/>
      <c r="P704" s="213"/>
      <c r="Q704" s="213"/>
      <c r="R704" s="213"/>
      <c r="S704" s="213"/>
      <c r="T704" s="214"/>
      <c r="AT704" s="215" t="s">
        <v>169</v>
      </c>
      <c r="AU704" s="215" t="s">
        <v>171</v>
      </c>
      <c r="AV704" s="14" t="s">
        <v>81</v>
      </c>
      <c r="AW704" s="14" t="s">
        <v>34</v>
      </c>
      <c r="AX704" s="14" t="s">
        <v>73</v>
      </c>
      <c r="AY704" s="215" t="s">
        <v>149</v>
      </c>
    </row>
    <row r="705" spans="1:65" s="13" customFormat="1" ht="11.25">
      <c r="B705" s="195"/>
      <c r="C705" s="196"/>
      <c r="D705" s="187" t="s">
        <v>169</v>
      </c>
      <c r="E705" s="197" t="s">
        <v>19</v>
      </c>
      <c r="F705" s="198" t="s">
        <v>844</v>
      </c>
      <c r="G705" s="196"/>
      <c r="H705" s="199">
        <v>33.198999999999998</v>
      </c>
      <c r="I705" s="200"/>
      <c r="J705" s="196"/>
      <c r="K705" s="196"/>
      <c r="L705" s="201"/>
      <c r="M705" s="202"/>
      <c r="N705" s="203"/>
      <c r="O705" s="203"/>
      <c r="P705" s="203"/>
      <c r="Q705" s="203"/>
      <c r="R705" s="203"/>
      <c r="S705" s="203"/>
      <c r="T705" s="204"/>
      <c r="AT705" s="205" t="s">
        <v>169</v>
      </c>
      <c r="AU705" s="205" t="s">
        <v>171</v>
      </c>
      <c r="AV705" s="13" t="s">
        <v>83</v>
      </c>
      <c r="AW705" s="13" t="s">
        <v>34</v>
      </c>
      <c r="AX705" s="13" t="s">
        <v>73</v>
      </c>
      <c r="AY705" s="205" t="s">
        <v>149</v>
      </c>
    </row>
    <row r="706" spans="1:65" s="13" customFormat="1" ht="11.25">
      <c r="B706" s="195"/>
      <c r="C706" s="196"/>
      <c r="D706" s="187" t="s">
        <v>169</v>
      </c>
      <c r="E706" s="197" t="s">
        <v>19</v>
      </c>
      <c r="F706" s="198" t="s">
        <v>748</v>
      </c>
      <c r="G706" s="196"/>
      <c r="H706" s="199">
        <v>10.130000000000001</v>
      </c>
      <c r="I706" s="200"/>
      <c r="J706" s="196"/>
      <c r="K706" s="196"/>
      <c r="L706" s="201"/>
      <c r="M706" s="202"/>
      <c r="N706" s="203"/>
      <c r="O706" s="203"/>
      <c r="P706" s="203"/>
      <c r="Q706" s="203"/>
      <c r="R706" s="203"/>
      <c r="S706" s="203"/>
      <c r="T706" s="204"/>
      <c r="AT706" s="205" t="s">
        <v>169</v>
      </c>
      <c r="AU706" s="205" t="s">
        <v>171</v>
      </c>
      <c r="AV706" s="13" t="s">
        <v>83</v>
      </c>
      <c r="AW706" s="13" t="s">
        <v>34</v>
      </c>
      <c r="AX706" s="13" t="s">
        <v>73</v>
      </c>
      <c r="AY706" s="205" t="s">
        <v>149</v>
      </c>
    </row>
    <row r="707" spans="1:65" s="12" customFormat="1" ht="20.85" customHeight="1">
      <c r="B707" s="158"/>
      <c r="C707" s="159"/>
      <c r="D707" s="160" t="s">
        <v>72</v>
      </c>
      <c r="E707" s="172" t="s">
        <v>697</v>
      </c>
      <c r="F707" s="172" t="s">
        <v>845</v>
      </c>
      <c r="G707" s="159"/>
      <c r="H707" s="159"/>
      <c r="I707" s="162"/>
      <c r="J707" s="173">
        <f>BK707</f>
        <v>0</v>
      </c>
      <c r="K707" s="159"/>
      <c r="L707" s="164"/>
      <c r="M707" s="165"/>
      <c r="N707" s="166"/>
      <c r="O707" s="166"/>
      <c r="P707" s="167">
        <f>SUM(P708:P756)</f>
        <v>0</v>
      </c>
      <c r="Q707" s="166"/>
      <c r="R707" s="167">
        <f>SUM(R708:R756)</f>
        <v>15.607114830000002</v>
      </c>
      <c r="S707" s="166"/>
      <c r="T707" s="168">
        <f>SUM(T708:T756)</f>
        <v>0</v>
      </c>
      <c r="AR707" s="169" t="s">
        <v>81</v>
      </c>
      <c r="AT707" s="170" t="s">
        <v>72</v>
      </c>
      <c r="AU707" s="170" t="s">
        <v>83</v>
      </c>
      <c r="AY707" s="169" t="s">
        <v>149</v>
      </c>
      <c r="BK707" s="171">
        <f>SUM(BK708:BK756)</f>
        <v>0</v>
      </c>
    </row>
    <row r="708" spans="1:65" s="2" customFormat="1" ht="21.75" customHeight="1">
      <c r="A708" s="35"/>
      <c r="B708" s="36"/>
      <c r="C708" s="174" t="s">
        <v>846</v>
      </c>
      <c r="D708" s="174" t="s">
        <v>151</v>
      </c>
      <c r="E708" s="175" t="s">
        <v>847</v>
      </c>
      <c r="F708" s="176" t="s">
        <v>848</v>
      </c>
      <c r="G708" s="177" t="s">
        <v>181</v>
      </c>
      <c r="H708" s="178">
        <v>4.8250000000000002</v>
      </c>
      <c r="I708" s="179"/>
      <c r="J708" s="180">
        <f>ROUND(I708*H708,2)</f>
        <v>0</v>
      </c>
      <c r="K708" s="176" t="s">
        <v>155</v>
      </c>
      <c r="L708" s="40"/>
      <c r="M708" s="181" t="s">
        <v>19</v>
      </c>
      <c r="N708" s="182" t="s">
        <v>44</v>
      </c>
      <c r="O708" s="65"/>
      <c r="P708" s="183">
        <f>O708*H708</f>
        <v>0</v>
      </c>
      <c r="Q708" s="183">
        <v>2.3010199999999998</v>
      </c>
      <c r="R708" s="183">
        <f>Q708*H708</f>
        <v>11.1024215</v>
      </c>
      <c r="S708" s="183">
        <v>0</v>
      </c>
      <c r="T708" s="184">
        <f>S708*H708</f>
        <v>0</v>
      </c>
      <c r="U708" s="35"/>
      <c r="V708" s="35"/>
      <c r="W708" s="35"/>
      <c r="X708" s="35"/>
      <c r="Y708" s="35"/>
      <c r="Z708" s="35"/>
      <c r="AA708" s="35"/>
      <c r="AB708" s="35"/>
      <c r="AC708" s="35"/>
      <c r="AD708" s="35"/>
      <c r="AE708" s="35"/>
      <c r="AR708" s="185" t="s">
        <v>156</v>
      </c>
      <c r="AT708" s="185" t="s">
        <v>151</v>
      </c>
      <c r="AU708" s="185" t="s">
        <v>171</v>
      </c>
      <c r="AY708" s="18" t="s">
        <v>149</v>
      </c>
      <c r="BE708" s="186">
        <f>IF(N708="základní",J708,0)</f>
        <v>0</v>
      </c>
      <c r="BF708" s="186">
        <f>IF(N708="snížená",J708,0)</f>
        <v>0</v>
      </c>
      <c r="BG708" s="186">
        <f>IF(N708="zákl. přenesená",J708,0)</f>
        <v>0</v>
      </c>
      <c r="BH708" s="186">
        <f>IF(N708="sníž. přenesená",J708,0)</f>
        <v>0</v>
      </c>
      <c r="BI708" s="186">
        <f>IF(N708="nulová",J708,0)</f>
        <v>0</v>
      </c>
      <c r="BJ708" s="18" t="s">
        <v>81</v>
      </c>
      <c r="BK708" s="186">
        <f>ROUND(I708*H708,2)</f>
        <v>0</v>
      </c>
      <c r="BL708" s="18" t="s">
        <v>156</v>
      </c>
      <c r="BM708" s="185" t="s">
        <v>849</v>
      </c>
    </row>
    <row r="709" spans="1:65" s="2" customFormat="1" ht="11.25">
      <c r="A709" s="35"/>
      <c r="B709" s="36"/>
      <c r="C709" s="37"/>
      <c r="D709" s="187" t="s">
        <v>158</v>
      </c>
      <c r="E709" s="37"/>
      <c r="F709" s="188" t="s">
        <v>850</v>
      </c>
      <c r="G709" s="37"/>
      <c r="H709" s="37"/>
      <c r="I709" s="189"/>
      <c r="J709" s="37"/>
      <c r="K709" s="37"/>
      <c r="L709" s="40"/>
      <c r="M709" s="190"/>
      <c r="N709" s="191"/>
      <c r="O709" s="65"/>
      <c r="P709" s="65"/>
      <c r="Q709" s="65"/>
      <c r="R709" s="65"/>
      <c r="S709" s="65"/>
      <c r="T709" s="66"/>
      <c r="U709" s="35"/>
      <c r="V709" s="35"/>
      <c r="W709" s="35"/>
      <c r="X709" s="35"/>
      <c r="Y709" s="35"/>
      <c r="Z709" s="35"/>
      <c r="AA709" s="35"/>
      <c r="AB709" s="35"/>
      <c r="AC709" s="35"/>
      <c r="AD709" s="35"/>
      <c r="AE709" s="35"/>
      <c r="AT709" s="18" t="s">
        <v>158</v>
      </c>
      <c r="AU709" s="18" t="s">
        <v>171</v>
      </c>
    </row>
    <row r="710" spans="1:65" s="2" customFormat="1" ht="11.25">
      <c r="A710" s="35"/>
      <c r="B710" s="36"/>
      <c r="C710" s="37"/>
      <c r="D710" s="192" t="s">
        <v>160</v>
      </c>
      <c r="E710" s="37"/>
      <c r="F710" s="193" t="s">
        <v>851</v>
      </c>
      <c r="G710" s="37"/>
      <c r="H710" s="37"/>
      <c r="I710" s="189"/>
      <c r="J710" s="37"/>
      <c r="K710" s="37"/>
      <c r="L710" s="40"/>
      <c r="M710" s="190"/>
      <c r="N710" s="191"/>
      <c r="O710" s="65"/>
      <c r="P710" s="65"/>
      <c r="Q710" s="65"/>
      <c r="R710" s="65"/>
      <c r="S710" s="65"/>
      <c r="T710" s="66"/>
      <c r="U710" s="35"/>
      <c r="V710" s="35"/>
      <c r="W710" s="35"/>
      <c r="X710" s="35"/>
      <c r="Y710" s="35"/>
      <c r="Z710" s="35"/>
      <c r="AA710" s="35"/>
      <c r="AB710" s="35"/>
      <c r="AC710" s="35"/>
      <c r="AD710" s="35"/>
      <c r="AE710" s="35"/>
      <c r="AT710" s="18" t="s">
        <v>160</v>
      </c>
      <c r="AU710" s="18" t="s">
        <v>171</v>
      </c>
    </row>
    <row r="711" spans="1:65" s="14" customFormat="1" ht="11.25">
      <c r="B711" s="206"/>
      <c r="C711" s="207"/>
      <c r="D711" s="187" t="s">
        <v>169</v>
      </c>
      <c r="E711" s="208" t="s">
        <v>19</v>
      </c>
      <c r="F711" s="209" t="s">
        <v>731</v>
      </c>
      <c r="G711" s="207"/>
      <c r="H711" s="208" t="s">
        <v>19</v>
      </c>
      <c r="I711" s="210"/>
      <c r="J711" s="207"/>
      <c r="K711" s="207"/>
      <c r="L711" s="211"/>
      <c r="M711" s="212"/>
      <c r="N711" s="213"/>
      <c r="O711" s="213"/>
      <c r="P711" s="213"/>
      <c r="Q711" s="213"/>
      <c r="R711" s="213"/>
      <c r="S711" s="213"/>
      <c r="T711" s="214"/>
      <c r="AT711" s="215" t="s">
        <v>169</v>
      </c>
      <c r="AU711" s="215" t="s">
        <v>171</v>
      </c>
      <c r="AV711" s="14" t="s">
        <v>81</v>
      </c>
      <c r="AW711" s="14" t="s">
        <v>34</v>
      </c>
      <c r="AX711" s="14" t="s">
        <v>73</v>
      </c>
      <c r="AY711" s="215" t="s">
        <v>149</v>
      </c>
    </row>
    <row r="712" spans="1:65" s="13" customFormat="1" ht="11.25">
      <c r="B712" s="195"/>
      <c r="C712" s="196"/>
      <c r="D712" s="187" t="s">
        <v>169</v>
      </c>
      <c r="E712" s="197" t="s">
        <v>19</v>
      </c>
      <c r="F712" s="198" t="s">
        <v>336</v>
      </c>
      <c r="G712" s="196"/>
      <c r="H712" s="199">
        <v>0.45</v>
      </c>
      <c r="I712" s="200"/>
      <c r="J712" s="196"/>
      <c r="K712" s="196"/>
      <c r="L712" s="201"/>
      <c r="M712" s="202"/>
      <c r="N712" s="203"/>
      <c r="O712" s="203"/>
      <c r="P712" s="203"/>
      <c r="Q712" s="203"/>
      <c r="R712" s="203"/>
      <c r="S712" s="203"/>
      <c r="T712" s="204"/>
      <c r="AT712" s="205" t="s">
        <v>169</v>
      </c>
      <c r="AU712" s="205" t="s">
        <v>171</v>
      </c>
      <c r="AV712" s="13" t="s">
        <v>83</v>
      </c>
      <c r="AW712" s="13" t="s">
        <v>34</v>
      </c>
      <c r="AX712" s="13" t="s">
        <v>73</v>
      </c>
      <c r="AY712" s="205" t="s">
        <v>149</v>
      </c>
    </row>
    <row r="713" spans="1:65" s="14" customFormat="1" ht="11.25">
      <c r="B713" s="206"/>
      <c r="C713" s="207"/>
      <c r="D713" s="187" t="s">
        <v>169</v>
      </c>
      <c r="E713" s="208" t="s">
        <v>19</v>
      </c>
      <c r="F713" s="209" t="s">
        <v>759</v>
      </c>
      <c r="G713" s="207"/>
      <c r="H713" s="208" t="s">
        <v>19</v>
      </c>
      <c r="I713" s="210"/>
      <c r="J713" s="207"/>
      <c r="K713" s="207"/>
      <c r="L713" s="211"/>
      <c r="M713" s="212"/>
      <c r="N713" s="213"/>
      <c r="O713" s="213"/>
      <c r="P713" s="213"/>
      <c r="Q713" s="213"/>
      <c r="R713" s="213"/>
      <c r="S713" s="213"/>
      <c r="T713" s="214"/>
      <c r="AT713" s="215" t="s">
        <v>169</v>
      </c>
      <c r="AU713" s="215" t="s">
        <v>171</v>
      </c>
      <c r="AV713" s="14" t="s">
        <v>81</v>
      </c>
      <c r="AW713" s="14" t="s">
        <v>34</v>
      </c>
      <c r="AX713" s="14" t="s">
        <v>73</v>
      </c>
      <c r="AY713" s="215" t="s">
        <v>149</v>
      </c>
    </row>
    <row r="714" spans="1:65" s="13" customFormat="1" ht="11.25">
      <c r="B714" s="195"/>
      <c r="C714" s="196"/>
      <c r="D714" s="187" t="s">
        <v>169</v>
      </c>
      <c r="E714" s="197" t="s">
        <v>19</v>
      </c>
      <c r="F714" s="198" t="s">
        <v>852</v>
      </c>
      <c r="G714" s="196"/>
      <c r="H714" s="199">
        <v>4.375</v>
      </c>
      <c r="I714" s="200"/>
      <c r="J714" s="196"/>
      <c r="K714" s="196"/>
      <c r="L714" s="201"/>
      <c r="M714" s="202"/>
      <c r="N714" s="203"/>
      <c r="O714" s="203"/>
      <c r="P714" s="203"/>
      <c r="Q714" s="203"/>
      <c r="R714" s="203"/>
      <c r="S714" s="203"/>
      <c r="T714" s="204"/>
      <c r="AT714" s="205" t="s">
        <v>169</v>
      </c>
      <c r="AU714" s="205" t="s">
        <v>171</v>
      </c>
      <c r="AV714" s="13" t="s">
        <v>83</v>
      </c>
      <c r="AW714" s="13" t="s">
        <v>34</v>
      </c>
      <c r="AX714" s="13" t="s">
        <v>73</v>
      </c>
      <c r="AY714" s="205" t="s">
        <v>149</v>
      </c>
    </row>
    <row r="715" spans="1:65" s="2" customFormat="1" ht="21.75" customHeight="1">
      <c r="A715" s="35"/>
      <c r="B715" s="36"/>
      <c r="C715" s="174" t="s">
        <v>853</v>
      </c>
      <c r="D715" s="174" t="s">
        <v>151</v>
      </c>
      <c r="E715" s="175" t="s">
        <v>854</v>
      </c>
      <c r="F715" s="176" t="s">
        <v>855</v>
      </c>
      <c r="G715" s="177" t="s">
        <v>181</v>
      </c>
      <c r="H715" s="178">
        <v>4.8250000000000002</v>
      </c>
      <c r="I715" s="179"/>
      <c r="J715" s="180">
        <f>ROUND(I715*H715,2)</f>
        <v>0</v>
      </c>
      <c r="K715" s="176" t="s">
        <v>155</v>
      </c>
      <c r="L715" s="40"/>
      <c r="M715" s="181" t="s">
        <v>19</v>
      </c>
      <c r="N715" s="182" t="s">
        <v>44</v>
      </c>
      <c r="O715" s="65"/>
      <c r="P715" s="183">
        <f>O715*H715</f>
        <v>0</v>
      </c>
      <c r="Q715" s="183">
        <v>0</v>
      </c>
      <c r="R715" s="183">
        <f>Q715*H715</f>
        <v>0</v>
      </c>
      <c r="S715" s="183">
        <v>0</v>
      </c>
      <c r="T715" s="184">
        <f>S715*H715</f>
        <v>0</v>
      </c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  <c r="AR715" s="185" t="s">
        <v>156</v>
      </c>
      <c r="AT715" s="185" t="s">
        <v>151</v>
      </c>
      <c r="AU715" s="185" t="s">
        <v>171</v>
      </c>
      <c r="AY715" s="18" t="s">
        <v>149</v>
      </c>
      <c r="BE715" s="186">
        <f>IF(N715="základní",J715,0)</f>
        <v>0</v>
      </c>
      <c r="BF715" s="186">
        <f>IF(N715="snížená",J715,0)</f>
        <v>0</v>
      </c>
      <c r="BG715" s="186">
        <f>IF(N715="zákl. přenesená",J715,0)</f>
        <v>0</v>
      </c>
      <c r="BH715" s="186">
        <f>IF(N715="sníž. přenesená",J715,0)</f>
        <v>0</v>
      </c>
      <c r="BI715" s="186">
        <f>IF(N715="nulová",J715,0)</f>
        <v>0</v>
      </c>
      <c r="BJ715" s="18" t="s">
        <v>81</v>
      </c>
      <c r="BK715" s="186">
        <f>ROUND(I715*H715,2)</f>
        <v>0</v>
      </c>
      <c r="BL715" s="18" t="s">
        <v>156</v>
      </c>
      <c r="BM715" s="185" t="s">
        <v>856</v>
      </c>
    </row>
    <row r="716" spans="1:65" s="2" customFormat="1" ht="19.5">
      <c r="A716" s="35"/>
      <c r="B716" s="36"/>
      <c r="C716" s="37"/>
      <c r="D716" s="187" t="s">
        <v>158</v>
      </c>
      <c r="E716" s="37"/>
      <c r="F716" s="188" t="s">
        <v>857</v>
      </c>
      <c r="G716" s="37"/>
      <c r="H716" s="37"/>
      <c r="I716" s="189"/>
      <c r="J716" s="37"/>
      <c r="K716" s="37"/>
      <c r="L716" s="40"/>
      <c r="M716" s="190"/>
      <c r="N716" s="191"/>
      <c r="O716" s="65"/>
      <c r="P716" s="65"/>
      <c r="Q716" s="65"/>
      <c r="R716" s="65"/>
      <c r="S716" s="65"/>
      <c r="T716" s="66"/>
      <c r="U716" s="35"/>
      <c r="V716" s="35"/>
      <c r="W716" s="35"/>
      <c r="X716" s="35"/>
      <c r="Y716" s="35"/>
      <c r="Z716" s="35"/>
      <c r="AA716" s="35"/>
      <c r="AB716" s="35"/>
      <c r="AC716" s="35"/>
      <c r="AD716" s="35"/>
      <c r="AE716" s="35"/>
      <c r="AT716" s="18" t="s">
        <v>158</v>
      </c>
      <c r="AU716" s="18" t="s">
        <v>171</v>
      </c>
    </row>
    <row r="717" spans="1:65" s="2" customFormat="1" ht="11.25">
      <c r="A717" s="35"/>
      <c r="B717" s="36"/>
      <c r="C717" s="37"/>
      <c r="D717" s="192" t="s">
        <v>160</v>
      </c>
      <c r="E717" s="37"/>
      <c r="F717" s="193" t="s">
        <v>858</v>
      </c>
      <c r="G717" s="37"/>
      <c r="H717" s="37"/>
      <c r="I717" s="189"/>
      <c r="J717" s="37"/>
      <c r="K717" s="37"/>
      <c r="L717" s="40"/>
      <c r="M717" s="190"/>
      <c r="N717" s="191"/>
      <c r="O717" s="65"/>
      <c r="P717" s="65"/>
      <c r="Q717" s="65"/>
      <c r="R717" s="65"/>
      <c r="S717" s="65"/>
      <c r="T717" s="66"/>
      <c r="U717" s="35"/>
      <c r="V717" s="35"/>
      <c r="W717" s="35"/>
      <c r="X717" s="35"/>
      <c r="Y717" s="35"/>
      <c r="Z717" s="35"/>
      <c r="AA717" s="35"/>
      <c r="AB717" s="35"/>
      <c r="AC717" s="35"/>
      <c r="AD717" s="35"/>
      <c r="AE717" s="35"/>
      <c r="AT717" s="18" t="s">
        <v>160</v>
      </c>
      <c r="AU717" s="18" t="s">
        <v>171</v>
      </c>
    </row>
    <row r="718" spans="1:65" s="14" customFormat="1" ht="11.25">
      <c r="B718" s="206"/>
      <c r="C718" s="207"/>
      <c r="D718" s="187" t="s">
        <v>169</v>
      </c>
      <c r="E718" s="208" t="s">
        <v>19</v>
      </c>
      <c r="F718" s="209" t="s">
        <v>731</v>
      </c>
      <c r="G718" s="207"/>
      <c r="H718" s="208" t="s">
        <v>19</v>
      </c>
      <c r="I718" s="210"/>
      <c r="J718" s="207"/>
      <c r="K718" s="207"/>
      <c r="L718" s="211"/>
      <c r="M718" s="212"/>
      <c r="N718" s="213"/>
      <c r="O718" s="213"/>
      <c r="P718" s="213"/>
      <c r="Q718" s="213"/>
      <c r="R718" s="213"/>
      <c r="S718" s="213"/>
      <c r="T718" s="214"/>
      <c r="AT718" s="215" t="s">
        <v>169</v>
      </c>
      <c r="AU718" s="215" t="s">
        <v>171</v>
      </c>
      <c r="AV718" s="14" t="s">
        <v>81</v>
      </c>
      <c r="AW718" s="14" t="s">
        <v>34</v>
      </c>
      <c r="AX718" s="14" t="s">
        <v>73</v>
      </c>
      <c r="AY718" s="215" t="s">
        <v>149</v>
      </c>
    </row>
    <row r="719" spans="1:65" s="13" customFormat="1" ht="11.25">
      <c r="B719" s="195"/>
      <c r="C719" s="196"/>
      <c r="D719" s="187" t="s">
        <v>169</v>
      </c>
      <c r="E719" s="197" t="s">
        <v>19</v>
      </c>
      <c r="F719" s="198" t="s">
        <v>336</v>
      </c>
      <c r="G719" s="196"/>
      <c r="H719" s="199">
        <v>0.45</v>
      </c>
      <c r="I719" s="200"/>
      <c r="J719" s="196"/>
      <c r="K719" s="196"/>
      <c r="L719" s="201"/>
      <c r="M719" s="202"/>
      <c r="N719" s="203"/>
      <c r="O719" s="203"/>
      <c r="P719" s="203"/>
      <c r="Q719" s="203"/>
      <c r="R719" s="203"/>
      <c r="S719" s="203"/>
      <c r="T719" s="204"/>
      <c r="AT719" s="205" t="s">
        <v>169</v>
      </c>
      <c r="AU719" s="205" t="s">
        <v>171</v>
      </c>
      <c r="AV719" s="13" t="s">
        <v>83</v>
      </c>
      <c r="AW719" s="13" t="s">
        <v>34</v>
      </c>
      <c r="AX719" s="13" t="s">
        <v>73</v>
      </c>
      <c r="AY719" s="205" t="s">
        <v>149</v>
      </c>
    </row>
    <row r="720" spans="1:65" s="14" customFormat="1" ht="11.25">
      <c r="B720" s="206"/>
      <c r="C720" s="207"/>
      <c r="D720" s="187" t="s">
        <v>169</v>
      </c>
      <c r="E720" s="208" t="s">
        <v>19</v>
      </c>
      <c r="F720" s="209" t="s">
        <v>214</v>
      </c>
      <c r="G720" s="207"/>
      <c r="H720" s="208" t="s">
        <v>19</v>
      </c>
      <c r="I720" s="210"/>
      <c r="J720" s="207"/>
      <c r="K720" s="207"/>
      <c r="L720" s="211"/>
      <c r="M720" s="212"/>
      <c r="N720" s="213"/>
      <c r="O720" s="213"/>
      <c r="P720" s="213"/>
      <c r="Q720" s="213"/>
      <c r="R720" s="213"/>
      <c r="S720" s="213"/>
      <c r="T720" s="214"/>
      <c r="AT720" s="215" t="s">
        <v>169</v>
      </c>
      <c r="AU720" s="215" t="s">
        <v>171</v>
      </c>
      <c r="AV720" s="14" t="s">
        <v>81</v>
      </c>
      <c r="AW720" s="14" t="s">
        <v>34</v>
      </c>
      <c r="AX720" s="14" t="s">
        <v>73</v>
      </c>
      <c r="AY720" s="215" t="s">
        <v>149</v>
      </c>
    </row>
    <row r="721" spans="1:65" s="13" customFormat="1" ht="11.25">
      <c r="B721" s="195"/>
      <c r="C721" s="196"/>
      <c r="D721" s="187" t="s">
        <v>169</v>
      </c>
      <c r="E721" s="197" t="s">
        <v>19</v>
      </c>
      <c r="F721" s="198" t="s">
        <v>852</v>
      </c>
      <c r="G721" s="196"/>
      <c r="H721" s="199">
        <v>4.375</v>
      </c>
      <c r="I721" s="200"/>
      <c r="J721" s="196"/>
      <c r="K721" s="196"/>
      <c r="L721" s="201"/>
      <c r="M721" s="202"/>
      <c r="N721" s="203"/>
      <c r="O721" s="203"/>
      <c r="P721" s="203"/>
      <c r="Q721" s="203"/>
      <c r="R721" s="203"/>
      <c r="S721" s="203"/>
      <c r="T721" s="204"/>
      <c r="AT721" s="205" t="s">
        <v>169</v>
      </c>
      <c r="AU721" s="205" t="s">
        <v>171</v>
      </c>
      <c r="AV721" s="13" t="s">
        <v>83</v>
      </c>
      <c r="AW721" s="13" t="s">
        <v>34</v>
      </c>
      <c r="AX721" s="13" t="s">
        <v>73</v>
      </c>
      <c r="AY721" s="205" t="s">
        <v>149</v>
      </c>
    </row>
    <row r="722" spans="1:65" s="2" customFormat="1" ht="16.5" customHeight="1">
      <c r="A722" s="35"/>
      <c r="B722" s="36"/>
      <c r="C722" s="174" t="s">
        <v>859</v>
      </c>
      <c r="D722" s="174" t="s">
        <v>151</v>
      </c>
      <c r="E722" s="175" t="s">
        <v>860</v>
      </c>
      <c r="F722" s="176" t="s">
        <v>861</v>
      </c>
      <c r="G722" s="177" t="s">
        <v>265</v>
      </c>
      <c r="H722" s="178">
        <v>0.11899999999999999</v>
      </c>
      <c r="I722" s="179"/>
      <c r="J722" s="180">
        <f>ROUND(I722*H722,2)</f>
        <v>0</v>
      </c>
      <c r="K722" s="176" t="s">
        <v>155</v>
      </c>
      <c r="L722" s="40"/>
      <c r="M722" s="181" t="s">
        <v>19</v>
      </c>
      <c r="N722" s="182" t="s">
        <v>44</v>
      </c>
      <c r="O722" s="65"/>
      <c r="P722" s="183">
        <f>O722*H722</f>
        <v>0</v>
      </c>
      <c r="Q722" s="183">
        <v>1.06277</v>
      </c>
      <c r="R722" s="183">
        <f>Q722*H722</f>
        <v>0.12646963</v>
      </c>
      <c r="S722" s="183">
        <v>0</v>
      </c>
      <c r="T722" s="184">
        <f>S722*H722</f>
        <v>0</v>
      </c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R722" s="185" t="s">
        <v>156</v>
      </c>
      <c r="AT722" s="185" t="s">
        <v>151</v>
      </c>
      <c r="AU722" s="185" t="s">
        <v>171</v>
      </c>
      <c r="AY722" s="18" t="s">
        <v>149</v>
      </c>
      <c r="BE722" s="186">
        <f>IF(N722="základní",J722,0)</f>
        <v>0</v>
      </c>
      <c r="BF722" s="186">
        <f>IF(N722="snížená",J722,0)</f>
        <v>0</v>
      </c>
      <c r="BG722" s="186">
        <f>IF(N722="zákl. přenesená",J722,0)</f>
        <v>0</v>
      </c>
      <c r="BH722" s="186">
        <f>IF(N722="sníž. přenesená",J722,0)</f>
        <v>0</v>
      </c>
      <c r="BI722" s="186">
        <f>IF(N722="nulová",J722,0)</f>
        <v>0</v>
      </c>
      <c r="BJ722" s="18" t="s">
        <v>81</v>
      </c>
      <c r="BK722" s="186">
        <f>ROUND(I722*H722,2)</f>
        <v>0</v>
      </c>
      <c r="BL722" s="18" t="s">
        <v>156</v>
      </c>
      <c r="BM722" s="185" t="s">
        <v>862</v>
      </c>
    </row>
    <row r="723" spans="1:65" s="2" customFormat="1" ht="11.25">
      <c r="A723" s="35"/>
      <c r="B723" s="36"/>
      <c r="C723" s="37"/>
      <c r="D723" s="187" t="s">
        <v>158</v>
      </c>
      <c r="E723" s="37"/>
      <c r="F723" s="188" t="s">
        <v>863</v>
      </c>
      <c r="G723" s="37"/>
      <c r="H723" s="37"/>
      <c r="I723" s="189"/>
      <c r="J723" s="37"/>
      <c r="K723" s="37"/>
      <c r="L723" s="40"/>
      <c r="M723" s="190"/>
      <c r="N723" s="191"/>
      <c r="O723" s="65"/>
      <c r="P723" s="65"/>
      <c r="Q723" s="65"/>
      <c r="R723" s="65"/>
      <c r="S723" s="65"/>
      <c r="T723" s="66"/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T723" s="18" t="s">
        <v>158</v>
      </c>
      <c r="AU723" s="18" t="s">
        <v>171</v>
      </c>
    </row>
    <row r="724" spans="1:65" s="2" customFormat="1" ht="11.25">
      <c r="A724" s="35"/>
      <c r="B724" s="36"/>
      <c r="C724" s="37"/>
      <c r="D724" s="192" t="s">
        <v>160</v>
      </c>
      <c r="E724" s="37"/>
      <c r="F724" s="193" t="s">
        <v>864</v>
      </c>
      <c r="G724" s="37"/>
      <c r="H724" s="37"/>
      <c r="I724" s="189"/>
      <c r="J724" s="37"/>
      <c r="K724" s="37"/>
      <c r="L724" s="40"/>
      <c r="M724" s="190"/>
      <c r="N724" s="191"/>
      <c r="O724" s="65"/>
      <c r="P724" s="65"/>
      <c r="Q724" s="65"/>
      <c r="R724" s="65"/>
      <c r="S724" s="65"/>
      <c r="T724" s="66"/>
      <c r="U724" s="35"/>
      <c r="V724" s="35"/>
      <c r="W724" s="35"/>
      <c r="X724" s="35"/>
      <c r="Y724" s="35"/>
      <c r="Z724" s="35"/>
      <c r="AA724" s="35"/>
      <c r="AB724" s="35"/>
      <c r="AC724" s="35"/>
      <c r="AD724" s="35"/>
      <c r="AE724" s="35"/>
      <c r="AT724" s="18" t="s">
        <v>160</v>
      </c>
      <c r="AU724" s="18" t="s">
        <v>171</v>
      </c>
    </row>
    <row r="725" spans="1:65" s="14" customFormat="1" ht="11.25">
      <c r="B725" s="206"/>
      <c r="C725" s="207"/>
      <c r="D725" s="187" t="s">
        <v>169</v>
      </c>
      <c r="E725" s="208" t="s">
        <v>19</v>
      </c>
      <c r="F725" s="209" t="s">
        <v>731</v>
      </c>
      <c r="G725" s="207"/>
      <c r="H725" s="208" t="s">
        <v>19</v>
      </c>
      <c r="I725" s="210"/>
      <c r="J725" s="207"/>
      <c r="K725" s="207"/>
      <c r="L725" s="211"/>
      <c r="M725" s="212"/>
      <c r="N725" s="213"/>
      <c r="O725" s="213"/>
      <c r="P725" s="213"/>
      <c r="Q725" s="213"/>
      <c r="R725" s="213"/>
      <c r="S725" s="213"/>
      <c r="T725" s="214"/>
      <c r="AT725" s="215" t="s">
        <v>169</v>
      </c>
      <c r="AU725" s="215" t="s">
        <v>171</v>
      </c>
      <c r="AV725" s="14" t="s">
        <v>81</v>
      </c>
      <c r="AW725" s="14" t="s">
        <v>34</v>
      </c>
      <c r="AX725" s="14" t="s">
        <v>73</v>
      </c>
      <c r="AY725" s="215" t="s">
        <v>149</v>
      </c>
    </row>
    <row r="726" spans="1:65" s="13" customFormat="1" ht="11.25">
      <c r="B726" s="195"/>
      <c r="C726" s="196"/>
      <c r="D726" s="187" t="s">
        <v>169</v>
      </c>
      <c r="E726" s="197" t="s">
        <v>19</v>
      </c>
      <c r="F726" s="198" t="s">
        <v>865</v>
      </c>
      <c r="G726" s="196"/>
      <c r="H726" s="199">
        <v>1.0999999999999999E-2</v>
      </c>
      <c r="I726" s="200"/>
      <c r="J726" s="196"/>
      <c r="K726" s="196"/>
      <c r="L726" s="201"/>
      <c r="M726" s="202"/>
      <c r="N726" s="203"/>
      <c r="O726" s="203"/>
      <c r="P726" s="203"/>
      <c r="Q726" s="203"/>
      <c r="R726" s="203"/>
      <c r="S726" s="203"/>
      <c r="T726" s="204"/>
      <c r="AT726" s="205" t="s">
        <v>169</v>
      </c>
      <c r="AU726" s="205" t="s">
        <v>171</v>
      </c>
      <c r="AV726" s="13" t="s">
        <v>83</v>
      </c>
      <c r="AW726" s="13" t="s">
        <v>34</v>
      </c>
      <c r="AX726" s="13" t="s">
        <v>73</v>
      </c>
      <c r="AY726" s="205" t="s">
        <v>149</v>
      </c>
    </row>
    <row r="727" spans="1:65" s="14" customFormat="1" ht="11.25">
      <c r="B727" s="206"/>
      <c r="C727" s="207"/>
      <c r="D727" s="187" t="s">
        <v>169</v>
      </c>
      <c r="E727" s="208" t="s">
        <v>19</v>
      </c>
      <c r="F727" s="209" t="s">
        <v>214</v>
      </c>
      <c r="G727" s="207"/>
      <c r="H727" s="208" t="s">
        <v>19</v>
      </c>
      <c r="I727" s="210"/>
      <c r="J727" s="207"/>
      <c r="K727" s="207"/>
      <c r="L727" s="211"/>
      <c r="M727" s="212"/>
      <c r="N727" s="213"/>
      <c r="O727" s="213"/>
      <c r="P727" s="213"/>
      <c r="Q727" s="213"/>
      <c r="R727" s="213"/>
      <c r="S727" s="213"/>
      <c r="T727" s="214"/>
      <c r="AT727" s="215" t="s">
        <v>169</v>
      </c>
      <c r="AU727" s="215" t="s">
        <v>171</v>
      </c>
      <c r="AV727" s="14" t="s">
        <v>81</v>
      </c>
      <c r="AW727" s="14" t="s">
        <v>34</v>
      </c>
      <c r="AX727" s="14" t="s">
        <v>73</v>
      </c>
      <c r="AY727" s="215" t="s">
        <v>149</v>
      </c>
    </row>
    <row r="728" spans="1:65" s="13" customFormat="1" ht="11.25">
      <c r="B728" s="195"/>
      <c r="C728" s="196"/>
      <c r="D728" s="187" t="s">
        <v>169</v>
      </c>
      <c r="E728" s="197" t="s">
        <v>19</v>
      </c>
      <c r="F728" s="198" t="s">
        <v>866</v>
      </c>
      <c r="G728" s="196"/>
      <c r="H728" s="199">
        <v>0.108</v>
      </c>
      <c r="I728" s="200"/>
      <c r="J728" s="196"/>
      <c r="K728" s="196"/>
      <c r="L728" s="201"/>
      <c r="M728" s="202"/>
      <c r="N728" s="203"/>
      <c r="O728" s="203"/>
      <c r="P728" s="203"/>
      <c r="Q728" s="203"/>
      <c r="R728" s="203"/>
      <c r="S728" s="203"/>
      <c r="T728" s="204"/>
      <c r="AT728" s="205" t="s">
        <v>169</v>
      </c>
      <c r="AU728" s="205" t="s">
        <v>171</v>
      </c>
      <c r="AV728" s="13" t="s">
        <v>83</v>
      </c>
      <c r="AW728" s="13" t="s">
        <v>34</v>
      </c>
      <c r="AX728" s="13" t="s">
        <v>73</v>
      </c>
      <c r="AY728" s="205" t="s">
        <v>149</v>
      </c>
    </row>
    <row r="729" spans="1:65" s="2" customFormat="1" ht="16.5" customHeight="1">
      <c r="A729" s="35"/>
      <c r="B729" s="36"/>
      <c r="C729" s="174" t="s">
        <v>867</v>
      </c>
      <c r="D729" s="174" t="s">
        <v>151</v>
      </c>
      <c r="E729" s="175" t="s">
        <v>868</v>
      </c>
      <c r="F729" s="176" t="s">
        <v>869</v>
      </c>
      <c r="G729" s="177" t="s">
        <v>154</v>
      </c>
      <c r="H729" s="178">
        <v>24.184000000000001</v>
      </c>
      <c r="I729" s="179"/>
      <c r="J729" s="180">
        <f>ROUND(I729*H729,2)</f>
        <v>0</v>
      </c>
      <c r="K729" s="176" t="s">
        <v>155</v>
      </c>
      <c r="L729" s="40"/>
      <c r="M729" s="181" t="s">
        <v>19</v>
      </c>
      <c r="N729" s="182" t="s">
        <v>44</v>
      </c>
      <c r="O729" s="65"/>
      <c r="P729" s="183">
        <f>O729*H729</f>
        <v>0</v>
      </c>
      <c r="Q729" s="183">
        <v>4.2000000000000003E-2</v>
      </c>
      <c r="R729" s="183">
        <f>Q729*H729</f>
        <v>1.0157280000000002</v>
      </c>
      <c r="S729" s="183">
        <v>0</v>
      </c>
      <c r="T729" s="184">
        <f>S729*H729</f>
        <v>0</v>
      </c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R729" s="185" t="s">
        <v>156</v>
      </c>
      <c r="AT729" s="185" t="s">
        <v>151</v>
      </c>
      <c r="AU729" s="185" t="s">
        <v>171</v>
      </c>
      <c r="AY729" s="18" t="s">
        <v>149</v>
      </c>
      <c r="BE729" s="186">
        <f>IF(N729="základní",J729,0)</f>
        <v>0</v>
      </c>
      <c r="BF729" s="186">
        <f>IF(N729="snížená",J729,0)</f>
        <v>0</v>
      </c>
      <c r="BG729" s="186">
        <f>IF(N729="zákl. přenesená",J729,0)</f>
        <v>0</v>
      </c>
      <c r="BH729" s="186">
        <f>IF(N729="sníž. přenesená",J729,0)</f>
        <v>0</v>
      </c>
      <c r="BI729" s="186">
        <f>IF(N729="nulová",J729,0)</f>
        <v>0</v>
      </c>
      <c r="BJ729" s="18" t="s">
        <v>81</v>
      </c>
      <c r="BK729" s="186">
        <f>ROUND(I729*H729,2)</f>
        <v>0</v>
      </c>
      <c r="BL729" s="18" t="s">
        <v>156</v>
      </c>
      <c r="BM729" s="185" t="s">
        <v>870</v>
      </c>
    </row>
    <row r="730" spans="1:65" s="2" customFormat="1" ht="11.25">
      <c r="A730" s="35"/>
      <c r="B730" s="36"/>
      <c r="C730" s="37"/>
      <c r="D730" s="187" t="s">
        <v>158</v>
      </c>
      <c r="E730" s="37"/>
      <c r="F730" s="188" t="s">
        <v>871</v>
      </c>
      <c r="G730" s="37"/>
      <c r="H730" s="37"/>
      <c r="I730" s="189"/>
      <c r="J730" s="37"/>
      <c r="K730" s="37"/>
      <c r="L730" s="40"/>
      <c r="M730" s="190"/>
      <c r="N730" s="191"/>
      <c r="O730" s="65"/>
      <c r="P730" s="65"/>
      <c r="Q730" s="65"/>
      <c r="R730" s="65"/>
      <c r="S730" s="65"/>
      <c r="T730" s="66"/>
      <c r="U730" s="35"/>
      <c r="V730" s="35"/>
      <c r="W730" s="35"/>
      <c r="X730" s="35"/>
      <c r="Y730" s="35"/>
      <c r="Z730" s="35"/>
      <c r="AA730" s="35"/>
      <c r="AB730" s="35"/>
      <c r="AC730" s="35"/>
      <c r="AD730" s="35"/>
      <c r="AE730" s="35"/>
      <c r="AT730" s="18" t="s">
        <v>158</v>
      </c>
      <c r="AU730" s="18" t="s">
        <v>171</v>
      </c>
    </row>
    <row r="731" spans="1:65" s="2" customFormat="1" ht="11.25">
      <c r="A731" s="35"/>
      <c r="B731" s="36"/>
      <c r="C731" s="37"/>
      <c r="D731" s="192" t="s">
        <v>160</v>
      </c>
      <c r="E731" s="37"/>
      <c r="F731" s="193" t="s">
        <v>872</v>
      </c>
      <c r="G731" s="37"/>
      <c r="H731" s="37"/>
      <c r="I731" s="189"/>
      <c r="J731" s="37"/>
      <c r="K731" s="37"/>
      <c r="L731" s="40"/>
      <c r="M731" s="190"/>
      <c r="N731" s="191"/>
      <c r="O731" s="65"/>
      <c r="P731" s="65"/>
      <c r="Q731" s="65"/>
      <c r="R731" s="65"/>
      <c r="S731" s="65"/>
      <c r="T731" s="66"/>
      <c r="U731" s="35"/>
      <c r="V731" s="35"/>
      <c r="W731" s="35"/>
      <c r="X731" s="35"/>
      <c r="Y731" s="35"/>
      <c r="Z731" s="35"/>
      <c r="AA731" s="35"/>
      <c r="AB731" s="35"/>
      <c r="AC731" s="35"/>
      <c r="AD731" s="35"/>
      <c r="AE731" s="35"/>
      <c r="AT731" s="18" t="s">
        <v>160</v>
      </c>
      <c r="AU731" s="18" t="s">
        <v>171</v>
      </c>
    </row>
    <row r="732" spans="1:65" s="2" customFormat="1" ht="19.5">
      <c r="A732" s="35"/>
      <c r="B732" s="36"/>
      <c r="C732" s="37"/>
      <c r="D732" s="187" t="s">
        <v>162</v>
      </c>
      <c r="E732" s="37"/>
      <c r="F732" s="194" t="s">
        <v>873</v>
      </c>
      <c r="G732" s="37"/>
      <c r="H732" s="37"/>
      <c r="I732" s="189"/>
      <c r="J732" s="37"/>
      <c r="K732" s="37"/>
      <c r="L732" s="40"/>
      <c r="M732" s="190"/>
      <c r="N732" s="191"/>
      <c r="O732" s="65"/>
      <c r="P732" s="65"/>
      <c r="Q732" s="65"/>
      <c r="R732" s="65"/>
      <c r="S732" s="65"/>
      <c r="T732" s="66"/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T732" s="18" t="s">
        <v>162</v>
      </c>
      <c r="AU732" s="18" t="s">
        <v>171</v>
      </c>
    </row>
    <row r="733" spans="1:65" s="14" customFormat="1" ht="11.25">
      <c r="B733" s="206"/>
      <c r="C733" s="207"/>
      <c r="D733" s="187" t="s">
        <v>169</v>
      </c>
      <c r="E733" s="208" t="s">
        <v>19</v>
      </c>
      <c r="F733" s="209" t="s">
        <v>843</v>
      </c>
      <c r="G733" s="207"/>
      <c r="H733" s="208" t="s">
        <v>19</v>
      </c>
      <c r="I733" s="210"/>
      <c r="J733" s="207"/>
      <c r="K733" s="207"/>
      <c r="L733" s="211"/>
      <c r="M733" s="212"/>
      <c r="N733" s="213"/>
      <c r="O733" s="213"/>
      <c r="P733" s="213"/>
      <c r="Q733" s="213"/>
      <c r="R733" s="213"/>
      <c r="S733" s="213"/>
      <c r="T733" s="214"/>
      <c r="AT733" s="215" t="s">
        <v>169</v>
      </c>
      <c r="AU733" s="215" t="s">
        <v>171</v>
      </c>
      <c r="AV733" s="14" t="s">
        <v>81</v>
      </c>
      <c r="AW733" s="14" t="s">
        <v>34</v>
      </c>
      <c r="AX733" s="14" t="s">
        <v>73</v>
      </c>
      <c r="AY733" s="215" t="s">
        <v>149</v>
      </c>
    </row>
    <row r="734" spans="1:65" s="13" customFormat="1" ht="11.25">
      <c r="B734" s="195"/>
      <c r="C734" s="196"/>
      <c r="D734" s="187" t="s">
        <v>169</v>
      </c>
      <c r="E734" s="197" t="s">
        <v>19</v>
      </c>
      <c r="F734" s="198" t="s">
        <v>874</v>
      </c>
      <c r="G734" s="196"/>
      <c r="H734" s="199">
        <v>24.184000000000001</v>
      </c>
      <c r="I734" s="200"/>
      <c r="J734" s="196"/>
      <c r="K734" s="196"/>
      <c r="L734" s="201"/>
      <c r="M734" s="202"/>
      <c r="N734" s="203"/>
      <c r="O734" s="203"/>
      <c r="P734" s="203"/>
      <c r="Q734" s="203"/>
      <c r="R734" s="203"/>
      <c r="S734" s="203"/>
      <c r="T734" s="204"/>
      <c r="AT734" s="205" t="s">
        <v>169</v>
      </c>
      <c r="AU734" s="205" t="s">
        <v>171</v>
      </c>
      <c r="AV734" s="13" t="s">
        <v>83</v>
      </c>
      <c r="AW734" s="13" t="s">
        <v>34</v>
      </c>
      <c r="AX734" s="13" t="s">
        <v>73</v>
      </c>
      <c r="AY734" s="205" t="s">
        <v>149</v>
      </c>
    </row>
    <row r="735" spans="1:65" s="2" customFormat="1" ht="16.5" customHeight="1">
      <c r="A735" s="35"/>
      <c r="B735" s="36"/>
      <c r="C735" s="174" t="s">
        <v>875</v>
      </c>
      <c r="D735" s="174" t="s">
        <v>151</v>
      </c>
      <c r="E735" s="175" t="s">
        <v>876</v>
      </c>
      <c r="F735" s="176" t="s">
        <v>877</v>
      </c>
      <c r="G735" s="177" t="s">
        <v>154</v>
      </c>
      <c r="H735" s="178">
        <v>2.4180000000000001</v>
      </c>
      <c r="I735" s="179"/>
      <c r="J735" s="180">
        <f>ROUND(I735*H735,2)</f>
        <v>0</v>
      </c>
      <c r="K735" s="176" t="s">
        <v>155</v>
      </c>
      <c r="L735" s="40"/>
      <c r="M735" s="181" t="s">
        <v>19</v>
      </c>
      <c r="N735" s="182" t="s">
        <v>44</v>
      </c>
      <c r="O735" s="65"/>
      <c r="P735" s="183">
        <f>O735*H735</f>
        <v>0</v>
      </c>
      <c r="Q735" s="183">
        <v>8.4000000000000005E-2</v>
      </c>
      <c r="R735" s="183">
        <f>Q735*H735</f>
        <v>0.20311200000000001</v>
      </c>
      <c r="S735" s="183">
        <v>0</v>
      </c>
      <c r="T735" s="184">
        <f>S735*H735</f>
        <v>0</v>
      </c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R735" s="185" t="s">
        <v>156</v>
      </c>
      <c r="AT735" s="185" t="s">
        <v>151</v>
      </c>
      <c r="AU735" s="185" t="s">
        <v>171</v>
      </c>
      <c r="AY735" s="18" t="s">
        <v>149</v>
      </c>
      <c r="BE735" s="186">
        <f>IF(N735="základní",J735,0)</f>
        <v>0</v>
      </c>
      <c r="BF735" s="186">
        <f>IF(N735="snížená",J735,0)</f>
        <v>0</v>
      </c>
      <c r="BG735" s="186">
        <f>IF(N735="zákl. přenesená",J735,0)</f>
        <v>0</v>
      </c>
      <c r="BH735" s="186">
        <f>IF(N735="sníž. přenesená",J735,0)</f>
        <v>0</v>
      </c>
      <c r="BI735" s="186">
        <f>IF(N735="nulová",J735,0)</f>
        <v>0</v>
      </c>
      <c r="BJ735" s="18" t="s">
        <v>81</v>
      </c>
      <c r="BK735" s="186">
        <f>ROUND(I735*H735,2)</f>
        <v>0</v>
      </c>
      <c r="BL735" s="18" t="s">
        <v>156</v>
      </c>
      <c r="BM735" s="185" t="s">
        <v>878</v>
      </c>
    </row>
    <row r="736" spans="1:65" s="2" customFormat="1" ht="11.25">
      <c r="A736" s="35"/>
      <c r="B736" s="36"/>
      <c r="C736" s="37"/>
      <c r="D736" s="187" t="s">
        <v>158</v>
      </c>
      <c r="E736" s="37"/>
      <c r="F736" s="188" t="s">
        <v>879</v>
      </c>
      <c r="G736" s="37"/>
      <c r="H736" s="37"/>
      <c r="I736" s="189"/>
      <c r="J736" s="37"/>
      <c r="K736" s="37"/>
      <c r="L736" s="40"/>
      <c r="M736" s="190"/>
      <c r="N736" s="191"/>
      <c r="O736" s="65"/>
      <c r="P736" s="65"/>
      <c r="Q736" s="65"/>
      <c r="R736" s="65"/>
      <c r="S736" s="65"/>
      <c r="T736" s="66"/>
      <c r="U736" s="35"/>
      <c r="V736" s="35"/>
      <c r="W736" s="35"/>
      <c r="X736" s="35"/>
      <c r="Y736" s="35"/>
      <c r="Z736" s="35"/>
      <c r="AA736" s="35"/>
      <c r="AB736" s="35"/>
      <c r="AC736" s="35"/>
      <c r="AD736" s="35"/>
      <c r="AE736" s="35"/>
      <c r="AT736" s="18" t="s">
        <v>158</v>
      </c>
      <c r="AU736" s="18" t="s">
        <v>171</v>
      </c>
    </row>
    <row r="737" spans="1:65" s="2" customFormat="1" ht="11.25">
      <c r="A737" s="35"/>
      <c r="B737" s="36"/>
      <c r="C737" s="37"/>
      <c r="D737" s="192" t="s">
        <v>160</v>
      </c>
      <c r="E737" s="37"/>
      <c r="F737" s="193" t="s">
        <v>880</v>
      </c>
      <c r="G737" s="37"/>
      <c r="H737" s="37"/>
      <c r="I737" s="189"/>
      <c r="J737" s="37"/>
      <c r="K737" s="37"/>
      <c r="L737" s="40"/>
      <c r="M737" s="190"/>
      <c r="N737" s="191"/>
      <c r="O737" s="65"/>
      <c r="P737" s="65"/>
      <c r="Q737" s="65"/>
      <c r="R737" s="65"/>
      <c r="S737" s="65"/>
      <c r="T737" s="66"/>
      <c r="U737" s="35"/>
      <c r="V737" s="35"/>
      <c r="W737" s="35"/>
      <c r="X737" s="35"/>
      <c r="Y737" s="35"/>
      <c r="Z737" s="35"/>
      <c r="AA737" s="35"/>
      <c r="AB737" s="35"/>
      <c r="AC737" s="35"/>
      <c r="AD737" s="35"/>
      <c r="AE737" s="35"/>
      <c r="AT737" s="18" t="s">
        <v>160</v>
      </c>
      <c r="AU737" s="18" t="s">
        <v>171</v>
      </c>
    </row>
    <row r="738" spans="1:65" s="2" customFormat="1" ht="19.5">
      <c r="A738" s="35"/>
      <c r="B738" s="36"/>
      <c r="C738" s="37"/>
      <c r="D738" s="187" t="s">
        <v>162</v>
      </c>
      <c r="E738" s="37"/>
      <c r="F738" s="194" t="s">
        <v>881</v>
      </c>
      <c r="G738" s="37"/>
      <c r="H738" s="37"/>
      <c r="I738" s="189"/>
      <c r="J738" s="37"/>
      <c r="K738" s="37"/>
      <c r="L738" s="40"/>
      <c r="M738" s="190"/>
      <c r="N738" s="191"/>
      <c r="O738" s="65"/>
      <c r="P738" s="65"/>
      <c r="Q738" s="65"/>
      <c r="R738" s="65"/>
      <c r="S738" s="65"/>
      <c r="T738" s="66"/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  <c r="AT738" s="18" t="s">
        <v>162</v>
      </c>
      <c r="AU738" s="18" t="s">
        <v>171</v>
      </c>
    </row>
    <row r="739" spans="1:65" s="14" customFormat="1" ht="11.25">
      <c r="B739" s="206"/>
      <c r="C739" s="207"/>
      <c r="D739" s="187" t="s">
        <v>169</v>
      </c>
      <c r="E739" s="208" t="s">
        <v>19</v>
      </c>
      <c r="F739" s="209" t="s">
        <v>882</v>
      </c>
      <c r="G739" s="207"/>
      <c r="H739" s="208" t="s">
        <v>19</v>
      </c>
      <c r="I739" s="210"/>
      <c r="J739" s="207"/>
      <c r="K739" s="207"/>
      <c r="L739" s="211"/>
      <c r="M739" s="212"/>
      <c r="N739" s="213"/>
      <c r="O739" s="213"/>
      <c r="P739" s="213"/>
      <c r="Q739" s="213"/>
      <c r="R739" s="213"/>
      <c r="S739" s="213"/>
      <c r="T739" s="214"/>
      <c r="AT739" s="215" t="s">
        <v>169</v>
      </c>
      <c r="AU739" s="215" t="s">
        <v>171</v>
      </c>
      <c r="AV739" s="14" t="s">
        <v>81</v>
      </c>
      <c r="AW739" s="14" t="s">
        <v>34</v>
      </c>
      <c r="AX739" s="14" t="s">
        <v>73</v>
      </c>
      <c r="AY739" s="215" t="s">
        <v>149</v>
      </c>
    </row>
    <row r="740" spans="1:65" s="13" customFormat="1" ht="11.25">
      <c r="B740" s="195"/>
      <c r="C740" s="196"/>
      <c r="D740" s="187" t="s">
        <v>169</v>
      </c>
      <c r="E740" s="197" t="s">
        <v>19</v>
      </c>
      <c r="F740" s="198" t="s">
        <v>883</v>
      </c>
      <c r="G740" s="196"/>
      <c r="H740" s="199">
        <v>2.4180000000000001</v>
      </c>
      <c r="I740" s="200"/>
      <c r="J740" s="196"/>
      <c r="K740" s="196"/>
      <c r="L740" s="201"/>
      <c r="M740" s="202"/>
      <c r="N740" s="203"/>
      <c r="O740" s="203"/>
      <c r="P740" s="203"/>
      <c r="Q740" s="203"/>
      <c r="R740" s="203"/>
      <c r="S740" s="203"/>
      <c r="T740" s="204"/>
      <c r="AT740" s="205" t="s">
        <v>169</v>
      </c>
      <c r="AU740" s="205" t="s">
        <v>171</v>
      </c>
      <c r="AV740" s="13" t="s">
        <v>83</v>
      </c>
      <c r="AW740" s="13" t="s">
        <v>34</v>
      </c>
      <c r="AX740" s="13" t="s">
        <v>73</v>
      </c>
      <c r="AY740" s="205" t="s">
        <v>149</v>
      </c>
    </row>
    <row r="741" spans="1:65" s="2" customFormat="1" ht="16.5" customHeight="1">
      <c r="A741" s="35"/>
      <c r="B741" s="36"/>
      <c r="C741" s="174" t="s">
        <v>884</v>
      </c>
      <c r="D741" s="174" t="s">
        <v>151</v>
      </c>
      <c r="E741" s="175" t="s">
        <v>885</v>
      </c>
      <c r="F741" s="176" t="s">
        <v>886</v>
      </c>
      <c r="G741" s="177" t="s">
        <v>174</v>
      </c>
      <c r="H741" s="178">
        <v>14.3</v>
      </c>
      <c r="I741" s="179"/>
      <c r="J741" s="180">
        <f>ROUND(I741*H741,2)</f>
        <v>0</v>
      </c>
      <c r="K741" s="176" t="s">
        <v>155</v>
      </c>
      <c r="L741" s="40"/>
      <c r="M741" s="181" t="s">
        <v>19</v>
      </c>
      <c r="N741" s="182" t="s">
        <v>44</v>
      </c>
      <c r="O741" s="65"/>
      <c r="P741" s="183">
        <f>O741*H741</f>
        <v>0</v>
      </c>
      <c r="Q741" s="183">
        <v>2.1000000000000001E-4</v>
      </c>
      <c r="R741" s="183">
        <f>Q741*H741</f>
        <v>3.0030000000000005E-3</v>
      </c>
      <c r="S741" s="183">
        <v>0</v>
      </c>
      <c r="T741" s="184">
        <f>S741*H741</f>
        <v>0</v>
      </c>
      <c r="U741" s="35"/>
      <c r="V741" s="35"/>
      <c r="W741" s="35"/>
      <c r="X741" s="35"/>
      <c r="Y741" s="35"/>
      <c r="Z741" s="35"/>
      <c r="AA741" s="35"/>
      <c r="AB741" s="35"/>
      <c r="AC741" s="35"/>
      <c r="AD741" s="35"/>
      <c r="AE741" s="35"/>
      <c r="AR741" s="185" t="s">
        <v>156</v>
      </c>
      <c r="AT741" s="185" t="s">
        <v>151</v>
      </c>
      <c r="AU741" s="185" t="s">
        <v>171</v>
      </c>
      <c r="AY741" s="18" t="s">
        <v>149</v>
      </c>
      <c r="BE741" s="186">
        <f>IF(N741="základní",J741,0)</f>
        <v>0</v>
      </c>
      <c r="BF741" s="186">
        <f>IF(N741="snížená",J741,0)</f>
        <v>0</v>
      </c>
      <c r="BG741" s="186">
        <f>IF(N741="zákl. přenesená",J741,0)</f>
        <v>0</v>
      </c>
      <c r="BH741" s="186">
        <f>IF(N741="sníž. přenesená",J741,0)</f>
        <v>0</v>
      </c>
      <c r="BI741" s="186">
        <f>IF(N741="nulová",J741,0)</f>
        <v>0</v>
      </c>
      <c r="BJ741" s="18" t="s">
        <v>81</v>
      </c>
      <c r="BK741" s="186">
        <f>ROUND(I741*H741,2)</f>
        <v>0</v>
      </c>
      <c r="BL741" s="18" t="s">
        <v>156</v>
      </c>
      <c r="BM741" s="185" t="s">
        <v>887</v>
      </c>
    </row>
    <row r="742" spans="1:65" s="2" customFormat="1" ht="11.25">
      <c r="A742" s="35"/>
      <c r="B742" s="36"/>
      <c r="C742" s="37"/>
      <c r="D742" s="187" t="s">
        <v>158</v>
      </c>
      <c r="E742" s="37"/>
      <c r="F742" s="188" t="s">
        <v>888</v>
      </c>
      <c r="G742" s="37"/>
      <c r="H742" s="37"/>
      <c r="I742" s="189"/>
      <c r="J742" s="37"/>
      <c r="K742" s="37"/>
      <c r="L742" s="40"/>
      <c r="M742" s="190"/>
      <c r="N742" s="191"/>
      <c r="O742" s="65"/>
      <c r="P742" s="65"/>
      <c r="Q742" s="65"/>
      <c r="R742" s="65"/>
      <c r="S742" s="65"/>
      <c r="T742" s="66"/>
      <c r="U742" s="35"/>
      <c r="V742" s="35"/>
      <c r="W742" s="35"/>
      <c r="X742" s="35"/>
      <c r="Y742" s="35"/>
      <c r="Z742" s="35"/>
      <c r="AA742" s="35"/>
      <c r="AB742" s="35"/>
      <c r="AC742" s="35"/>
      <c r="AD742" s="35"/>
      <c r="AE742" s="35"/>
      <c r="AT742" s="18" t="s">
        <v>158</v>
      </c>
      <c r="AU742" s="18" t="s">
        <v>171</v>
      </c>
    </row>
    <row r="743" spans="1:65" s="2" customFormat="1" ht="11.25">
      <c r="A743" s="35"/>
      <c r="B743" s="36"/>
      <c r="C743" s="37"/>
      <c r="D743" s="192" t="s">
        <v>160</v>
      </c>
      <c r="E743" s="37"/>
      <c r="F743" s="193" t="s">
        <v>889</v>
      </c>
      <c r="G743" s="37"/>
      <c r="H743" s="37"/>
      <c r="I743" s="189"/>
      <c r="J743" s="37"/>
      <c r="K743" s="37"/>
      <c r="L743" s="40"/>
      <c r="M743" s="190"/>
      <c r="N743" s="191"/>
      <c r="O743" s="65"/>
      <c r="P743" s="65"/>
      <c r="Q743" s="65"/>
      <c r="R743" s="65"/>
      <c r="S743" s="65"/>
      <c r="T743" s="66"/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  <c r="AT743" s="18" t="s">
        <v>160</v>
      </c>
      <c r="AU743" s="18" t="s">
        <v>171</v>
      </c>
    </row>
    <row r="744" spans="1:65" s="2" customFormat="1" ht="19.5">
      <c r="A744" s="35"/>
      <c r="B744" s="36"/>
      <c r="C744" s="37"/>
      <c r="D744" s="187" t="s">
        <v>162</v>
      </c>
      <c r="E744" s="37"/>
      <c r="F744" s="194" t="s">
        <v>890</v>
      </c>
      <c r="G744" s="37"/>
      <c r="H744" s="37"/>
      <c r="I744" s="189"/>
      <c r="J744" s="37"/>
      <c r="K744" s="37"/>
      <c r="L744" s="40"/>
      <c r="M744" s="190"/>
      <c r="N744" s="191"/>
      <c r="O744" s="65"/>
      <c r="P744" s="65"/>
      <c r="Q744" s="65"/>
      <c r="R744" s="65"/>
      <c r="S744" s="65"/>
      <c r="T744" s="66"/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T744" s="18" t="s">
        <v>162</v>
      </c>
      <c r="AU744" s="18" t="s">
        <v>171</v>
      </c>
    </row>
    <row r="745" spans="1:65" s="14" customFormat="1" ht="11.25">
      <c r="B745" s="206"/>
      <c r="C745" s="207"/>
      <c r="D745" s="187" t="s">
        <v>169</v>
      </c>
      <c r="E745" s="208" t="s">
        <v>19</v>
      </c>
      <c r="F745" s="209" t="s">
        <v>843</v>
      </c>
      <c r="G745" s="207"/>
      <c r="H745" s="208" t="s">
        <v>19</v>
      </c>
      <c r="I745" s="210"/>
      <c r="J745" s="207"/>
      <c r="K745" s="207"/>
      <c r="L745" s="211"/>
      <c r="M745" s="212"/>
      <c r="N745" s="213"/>
      <c r="O745" s="213"/>
      <c r="P745" s="213"/>
      <c r="Q745" s="213"/>
      <c r="R745" s="213"/>
      <c r="S745" s="213"/>
      <c r="T745" s="214"/>
      <c r="AT745" s="215" t="s">
        <v>169</v>
      </c>
      <c r="AU745" s="215" t="s">
        <v>171</v>
      </c>
      <c r="AV745" s="14" t="s">
        <v>81</v>
      </c>
      <c r="AW745" s="14" t="s">
        <v>34</v>
      </c>
      <c r="AX745" s="14" t="s">
        <v>73</v>
      </c>
      <c r="AY745" s="215" t="s">
        <v>149</v>
      </c>
    </row>
    <row r="746" spans="1:65" s="13" customFormat="1" ht="11.25">
      <c r="B746" s="195"/>
      <c r="C746" s="196"/>
      <c r="D746" s="187" t="s">
        <v>169</v>
      </c>
      <c r="E746" s="197" t="s">
        <v>19</v>
      </c>
      <c r="F746" s="198" t="s">
        <v>891</v>
      </c>
      <c r="G746" s="196"/>
      <c r="H746" s="199">
        <v>14.3</v>
      </c>
      <c r="I746" s="200"/>
      <c r="J746" s="196"/>
      <c r="K746" s="196"/>
      <c r="L746" s="201"/>
      <c r="M746" s="202"/>
      <c r="N746" s="203"/>
      <c r="O746" s="203"/>
      <c r="P746" s="203"/>
      <c r="Q746" s="203"/>
      <c r="R746" s="203"/>
      <c r="S746" s="203"/>
      <c r="T746" s="204"/>
      <c r="AT746" s="205" t="s">
        <v>169</v>
      </c>
      <c r="AU746" s="205" t="s">
        <v>171</v>
      </c>
      <c r="AV746" s="13" t="s">
        <v>83</v>
      </c>
      <c r="AW746" s="13" t="s">
        <v>34</v>
      </c>
      <c r="AX746" s="13" t="s">
        <v>73</v>
      </c>
      <c r="AY746" s="205" t="s">
        <v>149</v>
      </c>
    </row>
    <row r="747" spans="1:65" s="2" customFormat="1" ht="16.5" customHeight="1">
      <c r="A747" s="35"/>
      <c r="B747" s="36"/>
      <c r="C747" s="174" t="s">
        <v>892</v>
      </c>
      <c r="D747" s="174" t="s">
        <v>151</v>
      </c>
      <c r="E747" s="175" t="s">
        <v>893</v>
      </c>
      <c r="F747" s="176" t="s">
        <v>894</v>
      </c>
      <c r="G747" s="177" t="s">
        <v>154</v>
      </c>
      <c r="H747" s="178">
        <v>5.34</v>
      </c>
      <c r="I747" s="179"/>
      <c r="J747" s="180">
        <f>ROUND(I747*H747,2)</f>
        <v>0</v>
      </c>
      <c r="K747" s="176" t="s">
        <v>155</v>
      </c>
      <c r="L747" s="40"/>
      <c r="M747" s="181" t="s">
        <v>19</v>
      </c>
      <c r="N747" s="182" t="s">
        <v>44</v>
      </c>
      <c r="O747" s="65"/>
      <c r="P747" s="183">
        <f>O747*H747</f>
        <v>0</v>
      </c>
      <c r="Q747" s="183">
        <v>0.23973</v>
      </c>
      <c r="R747" s="183">
        <f>Q747*H747</f>
        <v>1.2801582</v>
      </c>
      <c r="S747" s="183">
        <v>0</v>
      </c>
      <c r="T747" s="184">
        <f>S747*H747</f>
        <v>0</v>
      </c>
      <c r="U747" s="35"/>
      <c r="V747" s="35"/>
      <c r="W747" s="35"/>
      <c r="X747" s="35"/>
      <c r="Y747" s="35"/>
      <c r="Z747" s="35"/>
      <c r="AA747" s="35"/>
      <c r="AB747" s="35"/>
      <c r="AC747" s="35"/>
      <c r="AD747" s="35"/>
      <c r="AE747" s="35"/>
      <c r="AR747" s="185" t="s">
        <v>156</v>
      </c>
      <c r="AT747" s="185" t="s">
        <v>151</v>
      </c>
      <c r="AU747" s="185" t="s">
        <v>171</v>
      </c>
      <c r="AY747" s="18" t="s">
        <v>149</v>
      </c>
      <c r="BE747" s="186">
        <f>IF(N747="základní",J747,0)</f>
        <v>0</v>
      </c>
      <c r="BF747" s="186">
        <f>IF(N747="snížená",J747,0)</f>
        <v>0</v>
      </c>
      <c r="BG747" s="186">
        <f>IF(N747="zákl. přenesená",J747,0)</f>
        <v>0</v>
      </c>
      <c r="BH747" s="186">
        <f>IF(N747="sníž. přenesená",J747,0)</f>
        <v>0</v>
      </c>
      <c r="BI747" s="186">
        <f>IF(N747="nulová",J747,0)</f>
        <v>0</v>
      </c>
      <c r="BJ747" s="18" t="s">
        <v>81</v>
      </c>
      <c r="BK747" s="186">
        <f>ROUND(I747*H747,2)</f>
        <v>0</v>
      </c>
      <c r="BL747" s="18" t="s">
        <v>156</v>
      </c>
      <c r="BM747" s="185" t="s">
        <v>895</v>
      </c>
    </row>
    <row r="748" spans="1:65" s="2" customFormat="1" ht="11.25">
      <c r="A748" s="35"/>
      <c r="B748" s="36"/>
      <c r="C748" s="37"/>
      <c r="D748" s="187" t="s">
        <v>158</v>
      </c>
      <c r="E748" s="37"/>
      <c r="F748" s="188" t="s">
        <v>896</v>
      </c>
      <c r="G748" s="37"/>
      <c r="H748" s="37"/>
      <c r="I748" s="189"/>
      <c r="J748" s="37"/>
      <c r="K748" s="37"/>
      <c r="L748" s="40"/>
      <c r="M748" s="190"/>
      <c r="N748" s="191"/>
      <c r="O748" s="65"/>
      <c r="P748" s="65"/>
      <c r="Q748" s="65"/>
      <c r="R748" s="65"/>
      <c r="S748" s="65"/>
      <c r="T748" s="66"/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  <c r="AT748" s="18" t="s">
        <v>158</v>
      </c>
      <c r="AU748" s="18" t="s">
        <v>171</v>
      </c>
    </row>
    <row r="749" spans="1:65" s="2" customFormat="1" ht="11.25">
      <c r="A749" s="35"/>
      <c r="B749" s="36"/>
      <c r="C749" s="37"/>
      <c r="D749" s="192" t="s">
        <v>160</v>
      </c>
      <c r="E749" s="37"/>
      <c r="F749" s="193" t="s">
        <v>897</v>
      </c>
      <c r="G749" s="37"/>
      <c r="H749" s="37"/>
      <c r="I749" s="189"/>
      <c r="J749" s="37"/>
      <c r="K749" s="37"/>
      <c r="L749" s="40"/>
      <c r="M749" s="190"/>
      <c r="N749" s="191"/>
      <c r="O749" s="65"/>
      <c r="P749" s="65"/>
      <c r="Q749" s="65"/>
      <c r="R749" s="65"/>
      <c r="S749" s="65"/>
      <c r="T749" s="66"/>
      <c r="U749" s="35"/>
      <c r="V749" s="35"/>
      <c r="W749" s="35"/>
      <c r="X749" s="35"/>
      <c r="Y749" s="35"/>
      <c r="Z749" s="35"/>
      <c r="AA749" s="35"/>
      <c r="AB749" s="35"/>
      <c r="AC749" s="35"/>
      <c r="AD749" s="35"/>
      <c r="AE749" s="35"/>
      <c r="AT749" s="18" t="s">
        <v>160</v>
      </c>
      <c r="AU749" s="18" t="s">
        <v>171</v>
      </c>
    </row>
    <row r="750" spans="1:65" s="14" customFormat="1" ht="11.25">
      <c r="B750" s="206"/>
      <c r="C750" s="207"/>
      <c r="D750" s="187" t="s">
        <v>169</v>
      </c>
      <c r="E750" s="208" t="s">
        <v>19</v>
      </c>
      <c r="F750" s="209" t="s">
        <v>189</v>
      </c>
      <c r="G750" s="207"/>
      <c r="H750" s="208" t="s">
        <v>19</v>
      </c>
      <c r="I750" s="210"/>
      <c r="J750" s="207"/>
      <c r="K750" s="207"/>
      <c r="L750" s="211"/>
      <c r="M750" s="212"/>
      <c r="N750" s="213"/>
      <c r="O750" s="213"/>
      <c r="P750" s="213"/>
      <c r="Q750" s="213"/>
      <c r="R750" s="213"/>
      <c r="S750" s="213"/>
      <c r="T750" s="214"/>
      <c r="AT750" s="215" t="s">
        <v>169</v>
      </c>
      <c r="AU750" s="215" t="s">
        <v>171</v>
      </c>
      <c r="AV750" s="14" t="s">
        <v>81</v>
      </c>
      <c r="AW750" s="14" t="s">
        <v>34</v>
      </c>
      <c r="AX750" s="14" t="s">
        <v>73</v>
      </c>
      <c r="AY750" s="215" t="s">
        <v>149</v>
      </c>
    </row>
    <row r="751" spans="1:65" s="13" customFormat="1" ht="11.25">
      <c r="B751" s="195"/>
      <c r="C751" s="196"/>
      <c r="D751" s="187" t="s">
        <v>169</v>
      </c>
      <c r="E751" s="197" t="s">
        <v>19</v>
      </c>
      <c r="F751" s="198" t="s">
        <v>898</v>
      </c>
      <c r="G751" s="196"/>
      <c r="H751" s="199">
        <v>5.34</v>
      </c>
      <c r="I751" s="200"/>
      <c r="J751" s="196"/>
      <c r="K751" s="196"/>
      <c r="L751" s="201"/>
      <c r="M751" s="202"/>
      <c r="N751" s="203"/>
      <c r="O751" s="203"/>
      <c r="P751" s="203"/>
      <c r="Q751" s="203"/>
      <c r="R751" s="203"/>
      <c r="S751" s="203"/>
      <c r="T751" s="204"/>
      <c r="AT751" s="205" t="s">
        <v>169</v>
      </c>
      <c r="AU751" s="205" t="s">
        <v>171</v>
      </c>
      <c r="AV751" s="13" t="s">
        <v>83</v>
      </c>
      <c r="AW751" s="13" t="s">
        <v>34</v>
      </c>
      <c r="AX751" s="13" t="s">
        <v>73</v>
      </c>
      <c r="AY751" s="205" t="s">
        <v>149</v>
      </c>
    </row>
    <row r="752" spans="1:65" s="2" customFormat="1" ht="16.5" customHeight="1">
      <c r="A752" s="35"/>
      <c r="B752" s="36"/>
      <c r="C752" s="174" t="s">
        <v>899</v>
      </c>
      <c r="D752" s="174" t="s">
        <v>151</v>
      </c>
      <c r="E752" s="175" t="s">
        <v>900</v>
      </c>
      <c r="F752" s="176" t="s">
        <v>901</v>
      </c>
      <c r="G752" s="177" t="s">
        <v>174</v>
      </c>
      <c r="H752" s="178">
        <v>14.55</v>
      </c>
      <c r="I752" s="179"/>
      <c r="J752" s="180">
        <f>ROUND(I752*H752,2)</f>
        <v>0</v>
      </c>
      <c r="K752" s="176" t="s">
        <v>155</v>
      </c>
      <c r="L752" s="40"/>
      <c r="M752" s="181" t="s">
        <v>19</v>
      </c>
      <c r="N752" s="182" t="s">
        <v>44</v>
      </c>
      <c r="O752" s="65"/>
      <c r="P752" s="183">
        <f>O752*H752</f>
        <v>0</v>
      </c>
      <c r="Q752" s="183">
        <v>0.12895000000000001</v>
      </c>
      <c r="R752" s="183">
        <f>Q752*H752</f>
        <v>1.8762225000000001</v>
      </c>
      <c r="S752" s="183">
        <v>0</v>
      </c>
      <c r="T752" s="184">
        <f>S752*H752</f>
        <v>0</v>
      </c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  <c r="AR752" s="185" t="s">
        <v>156</v>
      </c>
      <c r="AT752" s="185" t="s">
        <v>151</v>
      </c>
      <c r="AU752" s="185" t="s">
        <v>171</v>
      </c>
      <c r="AY752" s="18" t="s">
        <v>149</v>
      </c>
      <c r="BE752" s="186">
        <f>IF(N752="základní",J752,0)</f>
        <v>0</v>
      </c>
      <c r="BF752" s="186">
        <f>IF(N752="snížená",J752,0)</f>
        <v>0</v>
      </c>
      <c r="BG752" s="186">
        <f>IF(N752="zákl. přenesená",J752,0)</f>
        <v>0</v>
      </c>
      <c r="BH752" s="186">
        <f>IF(N752="sníž. přenesená",J752,0)</f>
        <v>0</v>
      </c>
      <c r="BI752" s="186">
        <f>IF(N752="nulová",J752,0)</f>
        <v>0</v>
      </c>
      <c r="BJ752" s="18" t="s">
        <v>81</v>
      </c>
      <c r="BK752" s="186">
        <f>ROUND(I752*H752,2)</f>
        <v>0</v>
      </c>
      <c r="BL752" s="18" t="s">
        <v>156</v>
      </c>
      <c r="BM752" s="185" t="s">
        <v>902</v>
      </c>
    </row>
    <row r="753" spans="1:65" s="2" customFormat="1" ht="11.25">
      <c r="A753" s="35"/>
      <c r="B753" s="36"/>
      <c r="C753" s="37"/>
      <c r="D753" s="187" t="s">
        <v>158</v>
      </c>
      <c r="E753" s="37"/>
      <c r="F753" s="188" t="s">
        <v>903</v>
      </c>
      <c r="G753" s="37"/>
      <c r="H753" s="37"/>
      <c r="I753" s="189"/>
      <c r="J753" s="37"/>
      <c r="K753" s="37"/>
      <c r="L753" s="40"/>
      <c r="M753" s="190"/>
      <c r="N753" s="191"/>
      <c r="O753" s="65"/>
      <c r="P753" s="65"/>
      <c r="Q753" s="65"/>
      <c r="R753" s="65"/>
      <c r="S753" s="65"/>
      <c r="T753" s="66"/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T753" s="18" t="s">
        <v>158</v>
      </c>
      <c r="AU753" s="18" t="s">
        <v>171</v>
      </c>
    </row>
    <row r="754" spans="1:65" s="2" customFormat="1" ht="11.25">
      <c r="A754" s="35"/>
      <c r="B754" s="36"/>
      <c r="C754" s="37"/>
      <c r="D754" s="192" t="s">
        <v>160</v>
      </c>
      <c r="E754" s="37"/>
      <c r="F754" s="193" t="s">
        <v>904</v>
      </c>
      <c r="G754" s="37"/>
      <c r="H754" s="37"/>
      <c r="I754" s="189"/>
      <c r="J754" s="37"/>
      <c r="K754" s="37"/>
      <c r="L754" s="40"/>
      <c r="M754" s="190"/>
      <c r="N754" s="191"/>
      <c r="O754" s="65"/>
      <c r="P754" s="65"/>
      <c r="Q754" s="65"/>
      <c r="R754" s="65"/>
      <c r="S754" s="65"/>
      <c r="T754" s="66"/>
      <c r="U754" s="35"/>
      <c r="V754" s="35"/>
      <c r="W754" s="35"/>
      <c r="X754" s="35"/>
      <c r="Y754" s="35"/>
      <c r="Z754" s="35"/>
      <c r="AA754" s="35"/>
      <c r="AB754" s="35"/>
      <c r="AC754" s="35"/>
      <c r="AD754" s="35"/>
      <c r="AE754" s="35"/>
      <c r="AT754" s="18" t="s">
        <v>160</v>
      </c>
      <c r="AU754" s="18" t="s">
        <v>171</v>
      </c>
    </row>
    <row r="755" spans="1:65" s="14" customFormat="1" ht="11.25">
      <c r="B755" s="206"/>
      <c r="C755" s="207"/>
      <c r="D755" s="187" t="s">
        <v>169</v>
      </c>
      <c r="E755" s="208" t="s">
        <v>19</v>
      </c>
      <c r="F755" s="209" t="s">
        <v>189</v>
      </c>
      <c r="G755" s="207"/>
      <c r="H755" s="208" t="s">
        <v>19</v>
      </c>
      <c r="I755" s="210"/>
      <c r="J755" s="207"/>
      <c r="K755" s="207"/>
      <c r="L755" s="211"/>
      <c r="M755" s="212"/>
      <c r="N755" s="213"/>
      <c r="O755" s="213"/>
      <c r="P755" s="213"/>
      <c r="Q755" s="213"/>
      <c r="R755" s="213"/>
      <c r="S755" s="213"/>
      <c r="T755" s="214"/>
      <c r="AT755" s="215" t="s">
        <v>169</v>
      </c>
      <c r="AU755" s="215" t="s">
        <v>171</v>
      </c>
      <c r="AV755" s="14" t="s">
        <v>81</v>
      </c>
      <c r="AW755" s="14" t="s">
        <v>34</v>
      </c>
      <c r="AX755" s="14" t="s">
        <v>73</v>
      </c>
      <c r="AY755" s="215" t="s">
        <v>149</v>
      </c>
    </row>
    <row r="756" spans="1:65" s="13" customFormat="1" ht="11.25">
      <c r="B756" s="195"/>
      <c r="C756" s="196"/>
      <c r="D756" s="187" t="s">
        <v>169</v>
      </c>
      <c r="E756" s="197" t="s">
        <v>19</v>
      </c>
      <c r="F756" s="198" t="s">
        <v>905</v>
      </c>
      <c r="G756" s="196"/>
      <c r="H756" s="199">
        <v>14.55</v>
      </c>
      <c r="I756" s="200"/>
      <c r="J756" s="196"/>
      <c r="K756" s="196"/>
      <c r="L756" s="201"/>
      <c r="M756" s="202"/>
      <c r="N756" s="203"/>
      <c r="O756" s="203"/>
      <c r="P756" s="203"/>
      <c r="Q756" s="203"/>
      <c r="R756" s="203"/>
      <c r="S756" s="203"/>
      <c r="T756" s="204"/>
      <c r="AT756" s="205" t="s">
        <v>169</v>
      </c>
      <c r="AU756" s="205" t="s">
        <v>171</v>
      </c>
      <c r="AV756" s="13" t="s">
        <v>83</v>
      </c>
      <c r="AW756" s="13" t="s">
        <v>34</v>
      </c>
      <c r="AX756" s="13" t="s">
        <v>73</v>
      </c>
      <c r="AY756" s="205" t="s">
        <v>149</v>
      </c>
    </row>
    <row r="757" spans="1:65" s="12" customFormat="1" ht="20.85" customHeight="1">
      <c r="B757" s="158"/>
      <c r="C757" s="159"/>
      <c r="D757" s="160" t="s">
        <v>72</v>
      </c>
      <c r="E757" s="172" t="s">
        <v>703</v>
      </c>
      <c r="F757" s="172" t="s">
        <v>906</v>
      </c>
      <c r="G757" s="159"/>
      <c r="H757" s="159"/>
      <c r="I757" s="162"/>
      <c r="J757" s="173">
        <f>BK757</f>
        <v>0</v>
      </c>
      <c r="K757" s="159"/>
      <c r="L757" s="164"/>
      <c r="M757" s="165"/>
      <c r="N757" s="166"/>
      <c r="O757" s="166"/>
      <c r="P757" s="167">
        <f>SUM(P758:P770)</f>
        <v>0</v>
      </c>
      <c r="Q757" s="166"/>
      <c r="R757" s="167">
        <f>SUM(R758:R770)</f>
        <v>0.45558999999999999</v>
      </c>
      <c r="S757" s="166"/>
      <c r="T757" s="168">
        <f>SUM(T758:T770)</f>
        <v>0</v>
      </c>
      <c r="AR757" s="169" t="s">
        <v>81</v>
      </c>
      <c r="AT757" s="170" t="s">
        <v>72</v>
      </c>
      <c r="AU757" s="170" t="s">
        <v>83</v>
      </c>
      <c r="AY757" s="169" t="s">
        <v>149</v>
      </c>
      <c r="BK757" s="171">
        <f>SUM(BK758:BK770)</f>
        <v>0</v>
      </c>
    </row>
    <row r="758" spans="1:65" s="2" customFormat="1" ht="16.5" customHeight="1">
      <c r="A758" s="35"/>
      <c r="B758" s="36"/>
      <c r="C758" s="174" t="s">
        <v>907</v>
      </c>
      <c r="D758" s="174" t="s">
        <v>151</v>
      </c>
      <c r="E758" s="175" t="s">
        <v>908</v>
      </c>
      <c r="F758" s="176" t="s">
        <v>909</v>
      </c>
      <c r="G758" s="177" t="s">
        <v>483</v>
      </c>
      <c r="H758" s="178">
        <v>1</v>
      </c>
      <c r="I758" s="179"/>
      <c r="J758" s="180">
        <f>ROUND(I758*H758,2)</f>
        <v>0</v>
      </c>
      <c r="K758" s="176" t="s">
        <v>155</v>
      </c>
      <c r="L758" s="40"/>
      <c r="M758" s="181" t="s">
        <v>19</v>
      </c>
      <c r="N758" s="182" t="s">
        <v>44</v>
      </c>
      <c r="O758" s="65"/>
      <c r="P758" s="183">
        <f>O758*H758</f>
        <v>0</v>
      </c>
      <c r="Q758" s="183">
        <v>0.44169999999999998</v>
      </c>
      <c r="R758" s="183">
        <f>Q758*H758</f>
        <v>0.44169999999999998</v>
      </c>
      <c r="S758" s="183">
        <v>0</v>
      </c>
      <c r="T758" s="184">
        <f>S758*H758</f>
        <v>0</v>
      </c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  <c r="AR758" s="185" t="s">
        <v>156</v>
      </c>
      <c r="AT758" s="185" t="s">
        <v>151</v>
      </c>
      <c r="AU758" s="185" t="s">
        <v>171</v>
      </c>
      <c r="AY758" s="18" t="s">
        <v>149</v>
      </c>
      <c r="BE758" s="186">
        <f>IF(N758="základní",J758,0)</f>
        <v>0</v>
      </c>
      <c r="BF758" s="186">
        <f>IF(N758="snížená",J758,0)</f>
        <v>0</v>
      </c>
      <c r="BG758" s="186">
        <f>IF(N758="zákl. přenesená",J758,0)</f>
        <v>0</v>
      </c>
      <c r="BH758" s="186">
        <f>IF(N758="sníž. přenesená",J758,0)</f>
        <v>0</v>
      </c>
      <c r="BI758" s="186">
        <f>IF(N758="nulová",J758,0)</f>
        <v>0</v>
      </c>
      <c r="BJ758" s="18" t="s">
        <v>81</v>
      </c>
      <c r="BK758" s="186">
        <f>ROUND(I758*H758,2)</f>
        <v>0</v>
      </c>
      <c r="BL758" s="18" t="s">
        <v>156</v>
      </c>
      <c r="BM758" s="185" t="s">
        <v>910</v>
      </c>
    </row>
    <row r="759" spans="1:65" s="2" customFormat="1" ht="19.5">
      <c r="A759" s="35"/>
      <c r="B759" s="36"/>
      <c r="C759" s="37"/>
      <c r="D759" s="187" t="s">
        <v>158</v>
      </c>
      <c r="E759" s="37"/>
      <c r="F759" s="188" t="s">
        <v>911</v>
      </c>
      <c r="G759" s="37"/>
      <c r="H759" s="37"/>
      <c r="I759" s="189"/>
      <c r="J759" s="37"/>
      <c r="K759" s="37"/>
      <c r="L759" s="40"/>
      <c r="M759" s="190"/>
      <c r="N759" s="191"/>
      <c r="O759" s="65"/>
      <c r="P759" s="65"/>
      <c r="Q759" s="65"/>
      <c r="R759" s="65"/>
      <c r="S759" s="65"/>
      <c r="T759" s="66"/>
      <c r="U759" s="35"/>
      <c r="V759" s="35"/>
      <c r="W759" s="35"/>
      <c r="X759" s="35"/>
      <c r="Y759" s="35"/>
      <c r="Z759" s="35"/>
      <c r="AA759" s="35"/>
      <c r="AB759" s="35"/>
      <c r="AC759" s="35"/>
      <c r="AD759" s="35"/>
      <c r="AE759" s="35"/>
      <c r="AT759" s="18" t="s">
        <v>158</v>
      </c>
      <c r="AU759" s="18" t="s">
        <v>171</v>
      </c>
    </row>
    <row r="760" spans="1:65" s="2" customFormat="1" ht="11.25">
      <c r="A760" s="35"/>
      <c r="B760" s="36"/>
      <c r="C760" s="37"/>
      <c r="D760" s="192" t="s">
        <v>160</v>
      </c>
      <c r="E760" s="37"/>
      <c r="F760" s="193" t="s">
        <v>912</v>
      </c>
      <c r="G760" s="37"/>
      <c r="H760" s="37"/>
      <c r="I760" s="189"/>
      <c r="J760" s="37"/>
      <c r="K760" s="37"/>
      <c r="L760" s="40"/>
      <c r="M760" s="190"/>
      <c r="N760" s="191"/>
      <c r="O760" s="65"/>
      <c r="P760" s="65"/>
      <c r="Q760" s="65"/>
      <c r="R760" s="65"/>
      <c r="S760" s="65"/>
      <c r="T760" s="66"/>
      <c r="U760" s="35"/>
      <c r="V760" s="35"/>
      <c r="W760" s="35"/>
      <c r="X760" s="35"/>
      <c r="Y760" s="35"/>
      <c r="Z760" s="35"/>
      <c r="AA760" s="35"/>
      <c r="AB760" s="35"/>
      <c r="AC760" s="35"/>
      <c r="AD760" s="35"/>
      <c r="AE760" s="35"/>
      <c r="AT760" s="18" t="s">
        <v>160</v>
      </c>
      <c r="AU760" s="18" t="s">
        <v>171</v>
      </c>
    </row>
    <row r="761" spans="1:65" s="13" customFormat="1" ht="11.25">
      <c r="B761" s="195"/>
      <c r="C761" s="196"/>
      <c r="D761" s="187" t="s">
        <v>169</v>
      </c>
      <c r="E761" s="197" t="s">
        <v>19</v>
      </c>
      <c r="F761" s="198" t="s">
        <v>913</v>
      </c>
      <c r="G761" s="196"/>
      <c r="H761" s="199">
        <v>1</v>
      </c>
      <c r="I761" s="200"/>
      <c r="J761" s="196"/>
      <c r="K761" s="196"/>
      <c r="L761" s="201"/>
      <c r="M761" s="202"/>
      <c r="N761" s="203"/>
      <c r="O761" s="203"/>
      <c r="P761" s="203"/>
      <c r="Q761" s="203"/>
      <c r="R761" s="203"/>
      <c r="S761" s="203"/>
      <c r="T761" s="204"/>
      <c r="AT761" s="205" t="s">
        <v>169</v>
      </c>
      <c r="AU761" s="205" t="s">
        <v>171</v>
      </c>
      <c r="AV761" s="13" t="s">
        <v>83</v>
      </c>
      <c r="AW761" s="13" t="s">
        <v>34</v>
      </c>
      <c r="AX761" s="13" t="s">
        <v>73</v>
      </c>
      <c r="AY761" s="205" t="s">
        <v>149</v>
      </c>
    </row>
    <row r="762" spans="1:65" s="2" customFormat="1" ht="21.75" customHeight="1">
      <c r="A762" s="35"/>
      <c r="B762" s="36"/>
      <c r="C762" s="216" t="s">
        <v>914</v>
      </c>
      <c r="D762" s="216" t="s">
        <v>556</v>
      </c>
      <c r="E762" s="217" t="s">
        <v>915</v>
      </c>
      <c r="F762" s="218" t="s">
        <v>916</v>
      </c>
      <c r="G762" s="219" t="s">
        <v>483</v>
      </c>
      <c r="H762" s="220">
        <v>1</v>
      </c>
      <c r="I762" s="221"/>
      <c r="J762" s="222">
        <f>ROUND(I762*H762,2)</f>
        <v>0</v>
      </c>
      <c r="K762" s="218" t="s">
        <v>155</v>
      </c>
      <c r="L762" s="223"/>
      <c r="M762" s="224" t="s">
        <v>19</v>
      </c>
      <c r="N762" s="225" t="s">
        <v>44</v>
      </c>
      <c r="O762" s="65"/>
      <c r="P762" s="183">
        <f>O762*H762</f>
        <v>0</v>
      </c>
      <c r="Q762" s="183">
        <v>1.2489999999999999E-2</v>
      </c>
      <c r="R762" s="183">
        <f>Q762*H762</f>
        <v>1.2489999999999999E-2</v>
      </c>
      <c r="S762" s="183">
        <v>0</v>
      </c>
      <c r="T762" s="184">
        <f>S762*H762</f>
        <v>0</v>
      </c>
      <c r="U762" s="35"/>
      <c r="V762" s="35"/>
      <c r="W762" s="35"/>
      <c r="X762" s="35"/>
      <c r="Y762" s="35"/>
      <c r="Z762" s="35"/>
      <c r="AA762" s="35"/>
      <c r="AB762" s="35"/>
      <c r="AC762" s="35"/>
      <c r="AD762" s="35"/>
      <c r="AE762" s="35"/>
      <c r="AR762" s="185" t="s">
        <v>217</v>
      </c>
      <c r="AT762" s="185" t="s">
        <v>556</v>
      </c>
      <c r="AU762" s="185" t="s">
        <v>171</v>
      </c>
      <c r="AY762" s="18" t="s">
        <v>149</v>
      </c>
      <c r="BE762" s="186">
        <f>IF(N762="základní",J762,0)</f>
        <v>0</v>
      </c>
      <c r="BF762" s="186">
        <f>IF(N762="snížená",J762,0)</f>
        <v>0</v>
      </c>
      <c r="BG762" s="186">
        <f>IF(N762="zákl. přenesená",J762,0)</f>
        <v>0</v>
      </c>
      <c r="BH762" s="186">
        <f>IF(N762="sníž. přenesená",J762,0)</f>
        <v>0</v>
      </c>
      <c r="BI762" s="186">
        <f>IF(N762="nulová",J762,0)</f>
        <v>0</v>
      </c>
      <c r="BJ762" s="18" t="s">
        <v>81</v>
      </c>
      <c r="BK762" s="186">
        <f>ROUND(I762*H762,2)</f>
        <v>0</v>
      </c>
      <c r="BL762" s="18" t="s">
        <v>156</v>
      </c>
      <c r="BM762" s="185" t="s">
        <v>917</v>
      </c>
    </row>
    <row r="763" spans="1:65" s="2" customFormat="1" ht="11.25">
      <c r="A763" s="35"/>
      <c r="B763" s="36"/>
      <c r="C763" s="37"/>
      <c r="D763" s="187" t="s">
        <v>158</v>
      </c>
      <c r="E763" s="37"/>
      <c r="F763" s="188" t="s">
        <v>916</v>
      </c>
      <c r="G763" s="37"/>
      <c r="H763" s="37"/>
      <c r="I763" s="189"/>
      <c r="J763" s="37"/>
      <c r="K763" s="37"/>
      <c r="L763" s="40"/>
      <c r="M763" s="190"/>
      <c r="N763" s="191"/>
      <c r="O763" s="65"/>
      <c r="P763" s="65"/>
      <c r="Q763" s="65"/>
      <c r="R763" s="65"/>
      <c r="S763" s="65"/>
      <c r="T763" s="66"/>
      <c r="U763" s="35"/>
      <c r="V763" s="35"/>
      <c r="W763" s="35"/>
      <c r="X763" s="35"/>
      <c r="Y763" s="35"/>
      <c r="Z763" s="35"/>
      <c r="AA763" s="35"/>
      <c r="AB763" s="35"/>
      <c r="AC763" s="35"/>
      <c r="AD763" s="35"/>
      <c r="AE763" s="35"/>
      <c r="AT763" s="18" t="s">
        <v>158</v>
      </c>
      <c r="AU763" s="18" t="s">
        <v>171</v>
      </c>
    </row>
    <row r="764" spans="1:65" s="2" customFormat="1" ht="16.5" customHeight="1">
      <c r="A764" s="35"/>
      <c r="B764" s="36"/>
      <c r="C764" s="174" t="s">
        <v>918</v>
      </c>
      <c r="D764" s="174" t="s">
        <v>151</v>
      </c>
      <c r="E764" s="175" t="s">
        <v>919</v>
      </c>
      <c r="F764" s="176" t="s">
        <v>920</v>
      </c>
      <c r="G764" s="177" t="s">
        <v>483</v>
      </c>
      <c r="H764" s="178">
        <v>4</v>
      </c>
      <c r="I764" s="179"/>
      <c r="J764" s="180">
        <f>ROUND(I764*H764,2)</f>
        <v>0</v>
      </c>
      <c r="K764" s="176" t="s">
        <v>155</v>
      </c>
      <c r="L764" s="40"/>
      <c r="M764" s="181" t="s">
        <v>19</v>
      </c>
      <c r="N764" s="182" t="s">
        <v>44</v>
      </c>
      <c r="O764" s="65"/>
      <c r="P764" s="183">
        <f>O764*H764</f>
        <v>0</v>
      </c>
      <c r="Q764" s="183">
        <v>0</v>
      </c>
      <c r="R764" s="183">
        <f>Q764*H764</f>
        <v>0</v>
      </c>
      <c r="S764" s="183">
        <v>0</v>
      </c>
      <c r="T764" s="184">
        <f>S764*H764</f>
        <v>0</v>
      </c>
      <c r="U764" s="35"/>
      <c r="V764" s="35"/>
      <c r="W764" s="35"/>
      <c r="X764" s="35"/>
      <c r="Y764" s="35"/>
      <c r="Z764" s="35"/>
      <c r="AA764" s="35"/>
      <c r="AB764" s="35"/>
      <c r="AC764" s="35"/>
      <c r="AD764" s="35"/>
      <c r="AE764" s="35"/>
      <c r="AR764" s="185" t="s">
        <v>156</v>
      </c>
      <c r="AT764" s="185" t="s">
        <v>151</v>
      </c>
      <c r="AU764" s="185" t="s">
        <v>171</v>
      </c>
      <c r="AY764" s="18" t="s">
        <v>149</v>
      </c>
      <c r="BE764" s="186">
        <f>IF(N764="základní",J764,0)</f>
        <v>0</v>
      </c>
      <c r="BF764" s="186">
        <f>IF(N764="snížená",J764,0)</f>
        <v>0</v>
      </c>
      <c r="BG764" s="186">
        <f>IF(N764="zákl. přenesená",J764,0)</f>
        <v>0</v>
      </c>
      <c r="BH764" s="186">
        <f>IF(N764="sníž. přenesená",J764,0)</f>
        <v>0</v>
      </c>
      <c r="BI764" s="186">
        <f>IF(N764="nulová",J764,0)</f>
        <v>0</v>
      </c>
      <c r="BJ764" s="18" t="s">
        <v>81</v>
      </c>
      <c r="BK764" s="186">
        <f>ROUND(I764*H764,2)</f>
        <v>0</v>
      </c>
      <c r="BL764" s="18" t="s">
        <v>156</v>
      </c>
      <c r="BM764" s="185" t="s">
        <v>921</v>
      </c>
    </row>
    <row r="765" spans="1:65" s="2" customFormat="1" ht="11.25">
      <c r="A765" s="35"/>
      <c r="B765" s="36"/>
      <c r="C765" s="37"/>
      <c r="D765" s="187" t="s">
        <v>158</v>
      </c>
      <c r="E765" s="37"/>
      <c r="F765" s="188" t="s">
        <v>922</v>
      </c>
      <c r="G765" s="37"/>
      <c r="H765" s="37"/>
      <c r="I765" s="189"/>
      <c r="J765" s="37"/>
      <c r="K765" s="37"/>
      <c r="L765" s="40"/>
      <c r="M765" s="190"/>
      <c r="N765" s="191"/>
      <c r="O765" s="65"/>
      <c r="P765" s="65"/>
      <c r="Q765" s="65"/>
      <c r="R765" s="65"/>
      <c r="S765" s="65"/>
      <c r="T765" s="66"/>
      <c r="U765" s="35"/>
      <c r="V765" s="35"/>
      <c r="W765" s="35"/>
      <c r="X765" s="35"/>
      <c r="Y765" s="35"/>
      <c r="Z765" s="35"/>
      <c r="AA765" s="35"/>
      <c r="AB765" s="35"/>
      <c r="AC765" s="35"/>
      <c r="AD765" s="35"/>
      <c r="AE765" s="35"/>
      <c r="AT765" s="18" t="s">
        <v>158</v>
      </c>
      <c r="AU765" s="18" t="s">
        <v>171</v>
      </c>
    </row>
    <row r="766" spans="1:65" s="2" customFormat="1" ht="11.25">
      <c r="A766" s="35"/>
      <c r="B766" s="36"/>
      <c r="C766" s="37"/>
      <c r="D766" s="192" t="s">
        <v>160</v>
      </c>
      <c r="E766" s="37"/>
      <c r="F766" s="193" t="s">
        <v>923</v>
      </c>
      <c r="G766" s="37"/>
      <c r="H766" s="37"/>
      <c r="I766" s="189"/>
      <c r="J766" s="37"/>
      <c r="K766" s="37"/>
      <c r="L766" s="40"/>
      <c r="M766" s="190"/>
      <c r="N766" s="191"/>
      <c r="O766" s="65"/>
      <c r="P766" s="65"/>
      <c r="Q766" s="65"/>
      <c r="R766" s="65"/>
      <c r="S766" s="65"/>
      <c r="T766" s="66"/>
      <c r="U766" s="35"/>
      <c r="V766" s="35"/>
      <c r="W766" s="35"/>
      <c r="X766" s="35"/>
      <c r="Y766" s="35"/>
      <c r="Z766" s="35"/>
      <c r="AA766" s="35"/>
      <c r="AB766" s="35"/>
      <c r="AC766" s="35"/>
      <c r="AD766" s="35"/>
      <c r="AE766" s="35"/>
      <c r="AT766" s="18" t="s">
        <v>160</v>
      </c>
      <c r="AU766" s="18" t="s">
        <v>171</v>
      </c>
    </row>
    <row r="767" spans="1:65" s="13" customFormat="1" ht="11.25">
      <c r="B767" s="195"/>
      <c r="C767" s="196"/>
      <c r="D767" s="187" t="s">
        <v>169</v>
      </c>
      <c r="E767" s="197" t="s">
        <v>19</v>
      </c>
      <c r="F767" s="198" t="s">
        <v>924</v>
      </c>
      <c r="G767" s="196"/>
      <c r="H767" s="199">
        <v>3</v>
      </c>
      <c r="I767" s="200"/>
      <c r="J767" s="196"/>
      <c r="K767" s="196"/>
      <c r="L767" s="201"/>
      <c r="M767" s="202"/>
      <c r="N767" s="203"/>
      <c r="O767" s="203"/>
      <c r="P767" s="203"/>
      <c r="Q767" s="203"/>
      <c r="R767" s="203"/>
      <c r="S767" s="203"/>
      <c r="T767" s="204"/>
      <c r="AT767" s="205" t="s">
        <v>169</v>
      </c>
      <c r="AU767" s="205" t="s">
        <v>171</v>
      </c>
      <c r="AV767" s="13" t="s">
        <v>83</v>
      </c>
      <c r="AW767" s="13" t="s">
        <v>34</v>
      </c>
      <c r="AX767" s="13" t="s">
        <v>73</v>
      </c>
      <c r="AY767" s="205" t="s">
        <v>149</v>
      </c>
    </row>
    <row r="768" spans="1:65" s="13" customFormat="1" ht="11.25">
      <c r="B768" s="195"/>
      <c r="C768" s="196"/>
      <c r="D768" s="187" t="s">
        <v>169</v>
      </c>
      <c r="E768" s="197" t="s">
        <v>19</v>
      </c>
      <c r="F768" s="198" t="s">
        <v>925</v>
      </c>
      <c r="G768" s="196"/>
      <c r="H768" s="199">
        <v>1</v>
      </c>
      <c r="I768" s="200"/>
      <c r="J768" s="196"/>
      <c r="K768" s="196"/>
      <c r="L768" s="201"/>
      <c r="M768" s="202"/>
      <c r="N768" s="203"/>
      <c r="O768" s="203"/>
      <c r="P768" s="203"/>
      <c r="Q768" s="203"/>
      <c r="R768" s="203"/>
      <c r="S768" s="203"/>
      <c r="T768" s="204"/>
      <c r="AT768" s="205" t="s">
        <v>169</v>
      </c>
      <c r="AU768" s="205" t="s">
        <v>171</v>
      </c>
      <c r="AV768" s="13" t="s">
        <v>83</v>
      </c>
      <c r="AW768" s="13" t="s">
        <v>34</v>
      </c>
      <c r="AX768" s="13" t="s">
        <v>73</v>
      </c>
      <c r="AY768" s="205" t="s">
        <v>149</v>
      </c>
    </row>
    <row r="769" spans="1:65" s="2" customFormat="1" ht="16.5" customHeight="1">
      <c r="A769" s="35"/>
      <c r="B769" s="36"/>
      <c r="C769" s="216" t="s">
        <v>926</v>
      </c>
      <c r="D769" s="216" t="s">
        <v>556</v>
      </c>
      <c r="E769" s="217" t="s">
        <v>927</v>
      </c>
      <c r="F769" s="218" t="s">
        <v>928</v>
      </c>
      <c r="G769" s="219" t="s">
        <v>483</v>
      </c>
      <c r="H769" s="220">
        <v>4</v>
      </c>
      <c r="I769" s="221"/>
      <c r="J769" s="222">
        <f>ROUND(I769*H769,2)</f>
        <v>0</v>
      </c>
      <c r="K769" s="218" t="s">
        <v>155</v>
      </c>
      <c r="L769" s="223"/>
      <c r="M769" s="224" t="s">
        <v>19</v>
      </c>
      <c r="N769" s="225" t="s">
        <v>44</v>
      </c>
      <c r="O769" s="65"/>
      <c r="P769" s="183">
        <f>O769*H769</f>
        <v>0</v>
      </c>
      <c r="Q769" s="183">
        <v>3.5E-4</v>
      </c>
      <c r="R769" s="183">
        <f>Q769*H769</f>
        <v>1.4E-3</v>
      </c>
      <c r="S769" s="183">
        <v>0</v>
      </c>
      <c r="T769" s="184">
        <f>S769*H769</f>
        <v>0</v>
      </c>
      <c r="U769" s="35"/>
      <c r="V769" s="35"/>
      <c r="W769" s="35"/>
      <c r="X769" s="35"/>
      <c r="Y769" s="35"/>
      <c r="Z769" s="35"/>
      <c r="AA769" s="35"/>
      <c r="AB769" s="35"/>
      <c r="AC769" s="35"/>
      <c r="AD769" s="35"/>
      <c r="AE769" s="35"/>
      <c r="AR769" s="185" t="s">
        <v>217</v>
      </c>
      <c r="AT769" s="185" t="s">
        <v>556</v>
      </c>
      <c r="AU769" s="185" t="s">
        <v>171</v>
      </c>
      <c r="AY769" s="18" t="s">
        <v>149</v>
      </c>
      <c r="BE769" s="186">
        <f>IF(N769="základní",J769,0)</f>
        <v>0</v>
      </c>
      <c r="BF769" s="186">
        <f>IF(N769="snížená",J769,0)</f>
        <v>0</v>
      </c>
      <c r="BG769" s="186">
        <f>IF(N769="zákl. přenesená",J769,0)</f>
        <v>0</v>
      </c>
      <c r="BH769" s="186">
        <f>IF(N769="sníž. přenesená",J769,0)</f>
        <v>0</v>
      </c>
      <c r="BI769" s="186">
        <f>IF(N769="nulová",J769,0)</f>
        <v>0</v>
      </c>
      <c r="BJ769" s="18" t="s">
        <v>81</v>
      </c>
      <c r="BK769" s="186">
        <f>ROUND(I769*H769,2)</f>
        <v>0</v>
      </c>
      <c r="BL769" s="18" t="s">
        <v>156</v>
      </c>
      <c r="BM769" s="185" t="s">
        <v>929</v>
      </c>
    </row>
    <row r="770" spans="1:65" s="2" customFormat="1" ht="11.25">
      <c r="A770" s="35"/>
      <c r="B770" s="36"/>
      <c r="C770" s="37"/>
      <c r="D770" s="187" t="s">
        <v>158</v>
      </c>
      <c r="E770" s="37"/>
      <c r="F770" s="188" t="s">
        <v>928</v>
      </c>
      <c r="G770" s="37"/>
      <c r="H770" s="37"/>
      <c r="I770" s="189"/>
      <c r="J770" s="37"/>
      <c r="K770" s="37"/>
      <c r="L770" s="40"/>
      <c r="M770" s="190"/>
      <c r="N770" s="191"/>
      <c r="O770" s="65"/>
      <c r="P770" s="65"/>
      <c r="Q770" s="65"/>
      <c r="R770" s="65"/>
      <c r="S770" s="65"/>
      <c r="T770" s="66"/>
      <c r="U770" s="35"/>
      <c r="V770" s="35"/>
      <c r="W770" s="35"/>
      <c r="X770" s="35"/>
      <c r="Y770" s="35"/>
      <c r="Z770" s="35"/>
      <c r="AA770" s="35"/>
      <c r="AB770" s="35"/>
      <c r="AC770" s="35"/>
      <c r="AD770" s="35"/>
      <c r="AE770" s="35"/>
      <c r="AT770" s="18" t="s">
        <v>158</v>
      </c>
      <c r="AU770" s="18" t="s">
        <v>171</v>
      </c>
    </row>
    <row r="771" spans="1:65" s="12" customFormat="1" ht="22.9" customHeight="1">
      <c r="B771" s="158"/>
      <c r="C771" s="159"/>
      <c r="D771" s="160" t="s">
        <v>72</v>
      </c>
      <c r="E771" s="172" t="s">
        <v>225</v>
      </c>
      <c r="F771" s="172" t="s">
        <v>930</v>
      </c>
      <c r="G771" s="159"/>
      <c r="H771" s="159"/>
      <c r="I771" s="162"/>
      <c r="J771" s="173">
        <f>BK771</f>
        <v>0</v>
      </c>
      <c r="K771" s="159"/>
      <c r="L771" s="164"/>
      <c r="M771" s="165"/>
      <c r="N771" s="166"/>
      <c r="O771" s="166"/>
      <c r="P771" s="167">
        <f>SUM(P772:P933)</f>
        <v>0</v>
      </c>
      <c r="Q771" s="166"/>
      <c r="R771" s="167">
        <f>SUM(R772:R933)</f>
        <v>6.5635456400000001</v>
      </c>
      <c r="S771" s="166"/>
      <c r="T771" s="168">
        <f>SUM(T772:T933)</f>
        <v>116.11095000000002</v>
      </c>
      <c r="AR771" s="169" t="s">
        <v>81</v>
      </c>
      <c r="AT771" s="170" t="s">
        <v>72</v>
      </c>
      <c r="AU771" s="170" t="s">
        <v>81</v>
      </c>
      <c r="AY771" s="169" t="s">
        <v>149</v>
      </c>
      <c r="BK771" s="171">
        <f>SUM(BK772:BK933)</f>
        <v>0</v>
      </c>
    </row>
    <row r="772" spans="1:65" s="2" customFormat="1" ht="16.5" customHeight="1">
      <c r="A772" s="35"/>
      <c r="B772" s="36"/>
      <c r="C772" s="174" t="s">
        <v>931</v>
      </c>
      <c r="D772" s="174" t="s">
        <v>151</v>
      </c>
      <c r="E772" s="175" t="s">
        <v>932</v>
      </c>
      <c r="F772" s="176" t="s">
        <v>933</v>
      </c>
      <c r="G772" s="177" t="s">
        <v>174</v>
      </c>
      <c r="H772" s="178">
        <v>35</v>
      </c>
      <c r="I772" s="179"/>
      <c r="J772" s="180">
        <f>ROUND(I772*H772,2)</f>
        <v>0</v>
      </c>
      <c r="K772" s="176" t="s">
        <v>155</v>
      </c>
      <c r="L772" s="40"/>
      <c r="M772" s="181" t="s">
        <v>19</v>
      </c>
      <c r="N772" s="182" t="s">
        <v>44</v>
      </c>
      <c r="O772" s="65"/>
      <c r="P772" s="183">
        <f>O772*H772</f>
        <v>0</v>
      </c>
      <c r="Q772" s="183">
        <v>0.1295</v>
      </c>
      <c r="R772" s="183">
        <f>Q772*H772</f>
        <v>4.5324999999999998</v>
      </c>
      <c r="S772" s="183">
        <v>0</v>
      </c>
      <c r="T772" s="184">
        <f>S772*H772</f>
        <v>0</v>
      </c>
      <c r="U772" s="35"/>
      <c r="V772" s="35"/>
      <c r="W772" s="35"/>
      <c r="X772" s="35"/>
      <c r="Y772" s="35"/>
      <c r="Z772" s="35"/>
      <c r="AA772" s="35"/>
      <c r="AB772" s="35"/>
      <c r="AC772" s="35"/>
      <c r="AD772" s="35"/>
      <c r="AE772" s="35"/>
      <c r="AR772" s="185" t="s">
        <v>156</v>
      </c>
      <c r="AT772" s="185" t="s">
        <v>151</v>
      </c>
      <c r="AU772" s="185" t="s">
        <v>83</v>
      </c>
      <c r="AY772" s="18" t="s">
        <v>149</v>
      </c>
      <c r="BE772" s="186">
        <f>IF(N772="základní",J772,0)</f>
        <v>0</v>
      </c>
      <c r="BF772" s="186">
        <f>IF(N772="snížená",J772,0)</f>
        <v>0</v>
      </c>
      <c r="BG772" s="186">
        <f>IF(N772="zákl. přenesená",J772,0)</f>
        <v>0</v>
      </c>
      <c r="BH772" s="186">
        <f>IF(N772="sníž. přenesená",J772,0)</f>
        <v>0</v>
      </c>
      <c r="BI772" s="186">
        <f>IF(N772="nulová",J772,0)</f>
        <v>0</v>
      </c>
      <c r="BJ772" s="18" t="s">
        <v>81</v>
      </c>
      <c r="BK772" s="186">
        <f>ROUND(I772*H772,2)</f>
        <v>0</v>
      </c>
      <c r="BL772" s="18" t="s">
        <v>156</v>
      </c>
      <c r="BM772" s="185" t="s">
        <v>934</v>
      </c>
    </row>
    <row r="773" spans="1:65" s="2" customFormat="1" ht="19.5">
      <c r="A773" s="35"/>
      <c r="B773" s="36"/>
      <c r="C773" s="37"/>
      <c r="D773" s="187" t="s">
        <v>158</v>
      </c>
      <c r="E773" s="37"/>
      <c r="F773" s="188" t="s">
        <v>935</v>
      </c>
      <c r="G773" s="37"/>
      <c r="H773" s="37"/>
      <c r="I773" s="189"/>
      <c r="J773" s="37"/>
      <c r="K773" s="37"/>
      <c r="L773" s="40"/>
      <c r="M773" s="190"/>
      <c r="N773" s="191"/>
      <c r="O773" s="65"/>
      <c r="P773" s="65"/>
      <c r="Q773" s="65"/>
      <c r="R773" s="65"/>
      <c r="S773" s="65"/>
      <c r="T773" s="66"/>
      <c r="U773" s="35"/>
      <c r="V773" s="35"/>
      <c r="W773" s="35"/>
      <c r="X773" s="35"/>
      <c r="Y773" s="35"/>
      <c r="Z773" s="35"/>
      <c r="AA773" s="35"/>
      <c r="AB773" s="35"/>
      <c r="AC773" s="35"/>
      <c r="AD773" s="35"/>
      <c r="AE773" s="35"/>
      <c r="AT773" s="18" t="s">
        <v>158</v>
      </c>
      <c r="AU773" s="18" t="s">
        <v>83</v>
      </c>
    </row>
    <row r="774" spans="1:65" s="2" customFormat="1" ht="11.25">
      <c r="A774" s="35"/>
      <c r="B774" s="36"/>
      <c r="C774" s="37"/>
      <c r="D774" s="192" t="s">
        <v>160</v>
      </c>
      <c r="E774" s="37"/>
      <c r="F774" s="193" t="s">
        <v>936</v>
      </c>
      <c r="G774" s="37"/>
      <c r="H774" s="37"/>
      <c r="I774" s="189"/>
      <c r="J774" s="37"/>
      <c r="K774" s="37"/>
      <c r="L774" s="40"/>
      <c r="M774" s="190"/>
      <c r="N774" s="191"/>
      <c r="O774" s="65"/>
      <c r="P774" s="65"/>
      <c r="Q774" s="65"/>
      <c r="R774" s="65"/>
      <c r="S774" s="65"/>
      <c r="T774" s="66"/>
      <c r="U774" s="35"/>
      <c r="V774" s="35"/>
      <c r="W774" s="35"/>
      <c r="X774" s="35"/>
      <c r="Y774" s="35"/>
      <c r="Z774" s="35"/>
      <c r="AA774" s="35"/>
      <c r="AB774" s="35"/>
      <c r="AC774" s="35"/>
      <c r="AD774" s="35"/>
      <c r="AE774" s="35"/>
      <c r="AT774" s="18" t="s">
        <v>160</v>
      </c>
      <c r="AU774" s="18" t="s">
        <v>83</v>
      </c>
    </row>
    <row r="775" spans="1:65" s="2" customFormat="1" ht="16.5" customHeight="1">
      <c r="A775" s="35"/>
      <c r="B775" s="36"/>
      <c r="C775" s="216" t="s">
        <v>937</v>
      </c>
      <c r="D775" s="216" t="s">
        <v>556</v>
      </c>
      <c r="E775" s="217" t="s">
        <v>938</v>
      </c>
      <c r="F775" s="218" t="s">
        <v>939</v>
      </c>
      <c r="G775" s="219" t="s">
        <v>174</v>
      </c>
      <c r="H775" s="220">
        <v>35</v>
      </c>
      <c r="I775" s="221"/>
      <c r="J775" s="222">
        <f>ROUND(I775*H775,2)</f>
        <v>0</v>
      </c>
      <c r="K775" s="218" t="s">
        <v>155</v>
      </c>
      <c r="L775" s="223"/>
      <c r="M775" s="224" t="s">
        <v>19</v>
      </c>
      <c r="N775" s="225" t="s">
        <v>44</v>
      </c>
      <c r="O775" s="65"/>
      <c r="P775" s="183">
        <f>O775*H775</f>
        <v>0</v>
      </c>
      <c r="Q775" s="183">
        <v>4.5999999999999999E-2</v>
      </c>
      <c r="R775" s="183">
        <f>Q775*H775</f>
        <v>1.6099999999999999</v>
      </c>
      <c r="S775" s="183">
        <v>0</v>
      </c>
      <c r="T775" s="184">
        <f>S775*H775</f>
        <v>0</v>
      </c>
      <c r="U775" s="35"/>
      <c r="V775" s="35"/>
      <c r="W775" s="35"/>
      <c r="X775" s="35"/>
      <c r="Y775" s="35"/>
      <c r="Z775" s="35"/>
      <c r="AA775" s="35"/>
      <c r="AB775" s="35"/>
      <c r="AC775" s="35"/>
      <c r="AD775" s="35"/>
      <c r="AE775" s="35"/>
      <c r="AR775" s="185" t="s">
        <v>217</v>
      </c>
      <c r="AT775" s="185" t="s">
        <v>556</v>
      </c>
      <c r="AU775" s="185" t="s">
        <v>83</v>
      </c>
      <c r="AY775" s="18" t="s">
        <v>149</v>
      </c>
      <c r="BE775" s="186">
        <f>IF(N775="základní",J775,0)</f>
        <v>0</v>
      </c>
      <c r="BF775" s="186">
        <f>IF(N775="snížená",J775,0)</f>
        <v>0</v>
      </c>
      <c r="BG775" s="186">
        <f>IF(N775="zákl. přenesená",J775,0)</f>
        <v>0</v>
      </c>
      <c r="BH775" s="186">
        <f>IF(N775="sníž. přenesená",J775,0)</f>
        <v>0</v>
      </c>
      <c r="BI775" s="186">
        <f>IF(N775="nulová",J775,0)</f>
        <v>0</v>
      </c>
      <c r="BJ775" s="18" t="s">
        <v>81</v>
      </c>
      <c r="BK775" s="186">
        <f>ROUND(I775*H775,2)</f>
        <v>0</v>
      </c>
      <c r="BL775" s="18" t="s">
        <v>156</v>
      </c>
      <c r="BM775" s="185" t="s">
        <v>940</v>
      </c>
    </row>
    <row r="776" spans="1:65" s="2" customFormat="1" ht="11.25">
      <c r="A776" s="35"/>
      <c r="B776" s="36"/>
      <c r="C776" s="37"/>
      <c r="D776" s="187" t="s">
        <v>158</v>
      </c>
      <c r="E776" s="37"/>
      <c r="F776" s="188" t="s">
        <v>939</v>
      </c>
      <c r="G776" s="37"/>
      <c r="H776" s="37"/>
      <c r="I776" s="189"/>
      <c r="J776" s="37"/>
      <c r="K776" s="37"/>
      <c r="L776" s="40"/>
      <c r="M776" s="190"/>
      <c r="N776" s="191"/>
      <c r="O776" s="65"/>
      <c r="P776" s="65"/>
      <c r="Q776" s="65"/>
      <c r="R776" s="65"/>
      <c r="S776" s="65"/>
      <c r="T776" s="66"/>
      <c r="U776" s="35"/>
      <c r="V776" s="35"/>
      <c r="W776" s="35"/>
      <c r="X776" s="35"/>
      <c r="Y776" s="35"/>
      <c r="Z776" s="35"/>
      <c r="AA776" s="35"/>
      <c r="AB776" s="35"/>
      <c r="AC776" s="35"/>
      <c r="AD776" s="35"/>
      <c r="AE776" s="35"/>
      <c r="AT776" s="18" t="s">
        <v>158</v>
      </c>
      <c r="AU776" s="18" t="s">
        <v>83</v>
      </c>
    </row>
    <row r="777" spans="1:65" s="2" customFormat="1" ht="21.75" customHeight="1">
      <c r="A777" s="35"/>
      <c r="B777" s="36"/>
      <c r="C777" s="174" t="s">
        <v>941</v>
      </c>
      <c r="D777" s="174" t="s">
        <v>151</v>
      </c>
      <c r="E777" s="175" t="s">
        <v>942</v>
      </c>
      <c r="F777" s="176" t="s">
        <v>943</v>
      </c>
      <c r="G777" s="177" t="s">
        <v>154</v>
      </c>
      <c r="H777" s="178">
        <v>33.96</v>
      </c>
      <c r="I777" s="179"/>
      <c r="J777" s="180">
        <f>ROUND(I777*H777,2)</f>
        <v>0</v>
      </c>
      <c r="K777" s="176" t="s">
        <v>155</v>
      </c>
      <c r="L777" s="40"/>
      <c r="M777" s="181" t="s">
        <v>19</v>
      </c>
      <c r="N777" s="182" t="s">
        <v>44</v>
      </c>
      <c r="O777" s="65"/>
      <c r="P777" s="183">
        <f>O777*H777</f>
        <v>0</v>
      </c>
      <c r="Q777" s="183">
        <v>1.2999999999999999E-4</v>
      </c>
      <c r="R777" s="183">
        <f>Q777*H777</f>
        <v>4.4148E-3</v>
      </c>
      <c r="S777" s="183">
        <v>0</v>
      </c>
      <c r="T777" s="184">
        <f>S777*H777</f>
        <v>0</v>
      </c>
      <c r="U777" s="35"/>
      <c r="V777" s="35"/>
      <c r="W777" s="35"/>
      <c r="X777" s="35"/>
      <c r="Y777" s="35"/>
      <c r="Z777" s="35"/>
      <c r="AA777" s="35"/>
      <c r="AB777" s="35"/>
      <c r="AC777" s="35"/>
      <c r="AD777" s="35"/>
      <c r="AE777" s="35"/>
      <c r="AR777" s="185" t="s">
        <v>156</v>
      </c>
      <c r="AT777" s="185" t="s">
        <v>151</v>
      </c>
      <c r="AU777" s="185" t="s">
        <v>83</v>
      </c>
      <c r="AY777" s="18" t="s">
        <v>149</v>
      </c>
      <c r="BE777" s="186">
        <f>IF(N777="základní",J777,0)</f>
        <v>0</v>
      </c>
      <c r="BF777" s="186">
        <f>IF(N777="snížená",J777,0)</f>
        <v>0</v>
      </c>
      <c r="BG777" s="186">
        <f>IF(N777="zákl. přenesená",J777,0)</f>
        <v>0</v>
      </c>
      <c r="BH777" s="186">
        <f>IF(N777="sníž. přenesená",J777,0)</f>
        <v>0</v>
      </c>
      <c r="BI777" s="186">
        <f>IF(N777="nulová",J777,0)</f>
        <v>0</v>
      </c>
      <c r="BJ777" s="18" t="s">
        <v>81</v>
      </c>
      <c r="BK777" s="186">
        <f>ROUND(I777*H777,2)</f>
        <v>0</v>
      </c>
      <c r="BL777" s="18" t="s">
        <v>156</v>
      </c>
      <c r="BM777" s="185" t="s">
        <v>944</v>
      </c>
    </row>
    <row r="778" spans="1:65" s="2" customFormat="1" ht="11.25">
      <c r="A778" s="35"/>
      <c r="B778" s="36"/>
      <c r="C778" s="37"/>
      <c r="D778" s="187" t="s">
        <v>158</v>
      </c>
      <c r="E778" s="37"/>
      <c r="F778" s="188" t="s">
        <v>945</v>
      </c>
      <c r="G778" s="37"/>
      <c r="H778" s="37"/>
      <c r="I778" s="189"/>
      <c r="J778" s="37"/>
      <c r="K778" s="37"/>
      <c r="L778" s="40"/>
      <c r="M778" s="190"/>
      <c r="N778" s="191"/>
      <c r="O778" s="65"/>
      <c r="P778" s="65"/>
      <c r="Q778" s="65"/>
      <c r="R778" s="65"/>
      <c r="S778" s="65"/>
      <c r="T778" s="66"/>
      <c r="U778" s="35"/>
      <c r="V778" s="35"/>
      <c r="W778" s="35"/>
      <c r="X778" s="35"/>
      <c r="Y778" s="35"/>
      <c r="Z778" s="35"/>
      <c r="AA778" s="35"/>
      <c r="AB778" s="35"/>
      <c r="AC778" s="35"/>
      <c r="AD778" s="35"/>
      <c r="AE778" s="35"/>
      <c r="AT778" s="18" t="s">
        <v>158</v>
      </c>
      <c r="AU778" s="18" t="s">
        <v>83</v>
      </c>
    </row>
    <row r="779" spans="1:65" s="2" customFormat="1" ht="11.25">
      <c r="A779" s="35"/>
      <c r="B779" s="36"/>
      <c r="C779" s="37"/>
      <c r="D779" s="192" t="s">
        <v>160</v>
      </c>
      <c r="E779" s="37"/>
      <c r="F779" s="193" t="s">
        <v>946</v>
      </c>
      <c r="G779" s="37"/>
      <c r="H779" s="37"/>
      <c r="I779" s="189"/>
      <c r="J779" s="37"/>
      <c r="K779" s="37"/>
      <c r="L779" s="40"/>
      <c r="M779" s="190"/>
      <c r="N779" s="191"/>
      <c r="O779" s="65"/>
      <c r="P779" s="65"/>
      <c r="Q779" s="65"/>
      <c r="R779" s="65"/>
      <c r="S779" s="65"/>
      <c r="T779" s="66"/>
      <c r="U779" s="35"/>
      <c r="V779" s="35"/>
      <c r="W779" s="35"/>
      <c r="X779" s="35"/>
      <c r="Y779" s="35"/>
      <c r="Z779" s="35"/>
      <c r="AA779" s="35"/>
      <c r="AB779" s="35"/>
      <c r="AC779" s="35"/>
      <c r="AD779" s="35"/>
      <c r="AE779" s="35"/>
      <c r="AT779" s="18" t="s">
        <v>160</v>
      </c>
      <c r="AU779" s="18" t="s">
        <v>83</v>
      </c>
    </row>
    <row r="780" spans="1:65" s="13" customFormat="1" ht="11.25">
      <c r="B780" s="195"/>
      <c r="C780" s="196"/>
      <c r="D780" s="187" t="s">
        <v>169</v>
      </c>
      <c r="E780" s="197" t="s">
        <v>19</v>
      </c>
      <c r="F780" s="198" t="s">
        <v>947</v>
      </c>
      <c r="G780" s="196"/>
      <c r="H780" s="199">
        <v>8.82</v>
      </c>
      <c r="I780" s="200"/>
      <c r="J780" s="196"/>
      <c r="K780" s="196"/>
      <c r="L780" s="201"/>
      <c r="M780" s="202"/>
      <c r="N780" s="203"/>
      <c r="O780" s="203"/>
      <c r="P780" s="203"/>
      <c r="Q780" s="203"/>
      <c r="R780" s="203"/>
      <c r="S780" s="203"/>
      <c r="T780" s="204"/>
      <c r="AT780" s="205" t="s">
        <v>169</v>
      </c>
      <c r="AU780" s="205" t="s">
        <v>83</v>
      </c>
      <c r="AV780" s="13" t="s">
        <v>83</v>
      </c>
      <c r="AW780" s="13" t="s">
        <v>34</v>
      </c>
      <c r="AX780" s="13" t="s">
        <v>73</v>
      </c>
      <c r="AY780" s="205" t="s">
        <v>149</v>
      </c>
    </row>
    <row r="781" spans="1:65" s="13" customFormat="1" ht="11.25">
      <c r="B781" s="195"/>
      <c r="C781" s="196"/>
      <c r="D781" s="187" t="s">
        <v>169</v>
      </c>
      <c r="E781" s="197" t="s">
        <v>19</v>
      </c>
      <c r="F781" s="198" t="s">
        <v>948</v>
      </c>
      <c r="G781" s="196"/>
      <c r="H781" s="199">
        <v>25.14</v>
      </c>
      <c r="I781" s="200"/>
      <c r="J781" s="196"/>
      <c r="K781" s="196"/>
      <c r="L781" s="201"/>
      <c r="M781" s="202"/>
      <c r="N781" s="203"/>
      <c r="O781" s="203"/>
      <c r="P781" s="203"/>
      <c r="Q781" s="203"/>
      <c r="R781" s="203"/>
      <c r="S781" s="203"/>
      <c r="T781" s="204"/>
      <c r="AT781" s="205" t="s">
        <v>169</v>
      </c>
      <c r="AU781" s="205" t="s">
        <v>83</v>
      </c>
      <c r="AV781" s="13" t="s">
        <v>83</v>
      </c>
      <c r="AW781" s="13" t="s">
        <v>34</v>
      </c>
      <c r="AX781" s="13" t="s">
        <v>73</v>
      </c>
      <c r="AY781" s="205" t="s">
        <v>149</v>
      </c>
    </row>
    <row r="782" spans="1:65" s="2" customFormat="1" ht="24.2" customHeight="1">
      <c r="A782" s="35"/>
      <c r="B782" s="36"/>
      <c r="C782" s="174" t="s">
        <v>949</v>
      </c>
      <c r="D782" s="174" t="s">
        <v>151</v>
      </c>
      <c r="E782" s="175" t="s">
        <v>950</v>
      </c>
      <c r="F782" s="176" t="s">
        <v>951</v>
      </c>
      <c r="G782" s="177" t="s">
        <v>154</v>
      </c>
      <c r="H782" s="178">
        <v>396.12400000000002</v>
      </c>
      <c r="I782" s="179"/>
      <c r="J782" s="180">
        <f>ROUND(I782*H782,2)</f>
        <v>0</v>
      </c>
      <c r="K782" s="176" t="s">
        <v>155</v>
      </c>
      <c r="L782" s="40"/>
      <c r="M782" s="181" t="s">
        <v>19</v>
      </c>
      <c r="N782" s="182" t="s">
        <v>44</v>
      </c>
      <c r="O782" s="65"/>
      <c r="P782" s="183">
        <f>O782*H782</f>
        <v>0</v>
      </c>
      <c r="Q782" s="183">
        <v>2.1000000000000001E-4</v>
      </c>
      <c r="R782" s="183">
        <f>Q782*H782</f>
        <v>8.3186040000000003E-2</v>
      </c>
      <c r="S782" s="183">
        <v>0</v>
      </c>
      <c r="T782" s="184">
        <f>S782*H782</f>
        <v>0</v>
      </c>
      <c r="U782" s="35"/>
      <c r="V782" s="35"/>
      <c r="W782" s="35"/>
      <c r="X782" s="35"/>
      <c r="Y782" s="35"/>
      <c r="Z782" s="35"/>
      <c r="AA782" s="35"/>
      <c r="AB782" s="35"/>
      <c r="AC782" s="35"/>
      <c r="AD782" s="35"/>
      <c r="AE782" s="35"/>
      <c r="AR782" s="185" t="s">
        <v>156</v>
      </c>
      <c r="AT782" s="185" t="s">
        <v>151</v>
      </c>
      <c r="AU782" s="185" t="s">
        <v>83</v>
      </c>
      <c r="AY782" s="18" t="s">
        <v>149</v>
      </c>
      <c r="BE782" s="186">
        <f>IF(N782="základní",J782,0)</f>
        <v>0</v>
      </c>
      <c r="BF782" s="186">
        <f>IF(N782="snížená",J782,0)</f>
        <v>0</v>
      </c>
      <c r="BG782" s="186">
        <f>IF(N782="zákl. přenesená",J782,0)</f>
        <v>0</v>
      </c>
      <c r="BH782" s="186">
        <f>IF(N782="sníž. přenesená",J782,0)</f>
        <v>0</v>
      </c>
      <c r="BI782" s="186">
        <f>IF(N782="nulová",J782,0)</f>
        <v>0</v>
      </c>
      <c r="BJ782" s="18" t="s">
        <v>81</v>
      </c>
      <c r="BK782" s="186">
        <f>ROUND(I782*H782,2)</f>
        <v>0</v>
      </c>
      <c r="BL782" s="18" t="s">
        <v>156</v>
      </c>
      <c r="BM782" s="185" t="s">
        <v>952</v>
      </c>
    </row>
    <row r="783" spans="1:65" s="2" customFormat="1" ht="11.25">
      <c r="A783" s="35"/>
      <c r="B783" s="36"/>
      <c r="C783" s="37"/>
      <c r="D783" s="187" t="s">
        <v>158</v>
      </c>
      <c r="E783" s="37"/>
      <c r="F783" s="188" t="s">
        <v>953</v>
      </c>
      <c r="G783" s="37"/>
      <c r="H783" s="37"/>
      <c r="I783" s="189"/>
      <c r="J783" s="37"/>
      <c r="K783" s="37"/>
      <c r="L783" s="40"/>
      <c r="M783" s="190"/>
      <c r="N783" s="191"/>
      <c r="O783" s="65"/>
      <c r="P783" s="65"/>
      <c r="Q783" s="65"/>
      <c r="R783" s="65"/>
      <c r="S783" s="65"/>
      <c r="T783" s="66"/>
      <c r="U783" s="35"/>
      <c r="V783" s="35"/>
      <c r="W783" s="35"/>
      <c r="X783" s="35"/>
      <c r="Y783" s="35"/>
      <c r="Z783" s="35"/>
      <c r="AA783" s="35"/>
      <c r="AB783" s="35"/>
      <c r="AC783" s="35"/>
      <c r="AD783" s="35"/>
      <c r="AE783" s="35"/>
      <c r="AT783" s="18" t="s">
        <v>158</v>
      </c>
      <c r="AU783" s="18" t="s">
        <v>83</v>
      </c>
    </row>
    <row r="784" spans="1:65" s="2" customFormat="1" ht="11.25">
      <c r="A784" s="35"/>
      <c r="B784" s="36"/>
      <c r="C784" s="37"/>
      <c r="D784" s="192" t="s">
        <v>160</v>
      </c>
      <c r="E784" s="37"/>
      <c r="F784" s="193" t="s">
        <v>954</v>
      </c>
      <c r="G784" s="37"/>
      <c r="H784" s="37"/>
      <c r="I784" s="189"/>
      <c r="J784" s="37"/>
      <c r="K784" s="37"/>
      <c r="L784" s="40"/>
      <c r="M784" s="190"/>
      <c r="N784" s="191"/>
      <c r="O784" s="65"/>
      <c r="P784" s="65"/>
      <c r="Q784" s="65"/>
      <c r="R784" s="65"/>
      <c r="S784" s="65"/>
      <c r="T784" s="66"/>
      <c r="U784" s="35"/>
      <c r="V784" s="35"/>
      <c r="W784" s="35"/>
      <c r="X784" s="35"/>
      <c r="Y784" s="35"/>
      <c r="Z784" s="35"/>
      <c r="AA784" s="35"/>
      <c r="AB784" s="35"/>
      <c r="AC784" s="35"/>
      <c r="AD784" s="35"/>
      <c r="AE784" s="35"/>
      <c r="AT784" s="18" t="s">
        <v>160</v>
      </c>
      <c r="AU784" s="18" t="s">
        <v>83</v>
      </c>
    </row>
    <row r="785" spans="1:65" s="13" customFormat="1" ht="11.25">
      <c r="B785" s="195"/>
      <c r="C785" s="196"/>
      <c r="D785" s="187" t="s">
        <v>169</v>
      </c>
      <c r="E785" s="197" t="s">
        <v>19</v>
      </c>
      <c r="F785" s="198" t="s">
        <v>955</v>
      </c>
      <c r="G785" s="196"/>
      <c r="H785" s="199">
        <v>249.7</v>
      </c>
      <c r="I785" s="200"/>
      <c r="J785" s="196"/>
      <c r="K785" s="196"/>
      <c r="L785" s="201"/>
      <c r="M785" s="202"/>
      <c r="N785" s="203"/>
      <c r="O785" s="203"/>
      <c r="P785" s="203"/>
      <c r="Q785" s="203"/>
      <c r="R785" s="203"/>
      <c r="S785" s="203"/>
      <c r="T785" s="204"/>
      <c r="AT785" s="205" t="s">
        <v>169</v>
      </c>
      <c r="AU785" s="205" t="s">
        <v>83</v>
      </c>
      <c r="AV785" s="13" t="s">
        <v>83</v>
      </c>
      <c r="AW785" s="13" t="s">
        <v>34</v>
      </c>
      <c r="AX785" s="13" t="s">
        <v>73</v>
      </c>
      <c r="AY785" s="205" t="s">
        <v>149</v>
      </c>
    </row>
    <row r="786" spans="1:65" s="13" customFormat="1" ht="11.25">
      <c r="B786" s="195"/>
      <c r="C786" s="196"/>
      <c r="D786" s="187" t="s">
        <v>169</v>
      </c>
      <c r="E786" s="197" t="s">
        <v>19</v>
      </c>
      <c r="F786" s="198" t="s">
        <v>956</v>
      </c>
      <c r="G786" s="196"/>
      <c r="H786" s="199">
        <v>33.228000000000002</v>
      </c>
      <c r="I786" s="200"/>
      <c r="J786" s="196"/>
      <c r="K786" s="196"/>
      <c r="L786" s="201"/>
      <c r="M786" s="202"/>
      <c r="N786" s="203"/>
      <c r="O786" s="203"/>
      <c r="P786" s="203"/>
      <c r="Q786" s="203"/>
      <c r="R786" s="203"/>
      <c r="S786" s="203"/>
      <c r="T786" s="204"/>
      <c r="AT786" s="205" t="s">
        <v>169</v>
      </c>
      <c r="AU786" s="205" t="s">
        <v>83</v>
      </c>
      <c r="AV786" s="13" t="s">
        <v>83</v>
      </c>
      <c r="AW786" s="13" t="s">
        <v>34</v>
      </c>
      <c r="AX786" s="13" t="s">
        <v>73</v>
      </c>
      <c r="AY786" s="205" t="s">
        <v>149</v>
      </c>
    </row>
    <row r="787" spans="1:65" s="13" customFormat="1" ht="11.25">
      <c r="B787" s="195"/>
      <c r="C787" s="196"/>
      <c r="D787" s="187" t="s">
        <v>169</v>
      </c>
      <c r="E787" s="197" t="s">
        <v>19</v>
      </c>
      <c r="F787" s="198" t="s">
        <v>957</v>
      </c>
      <c r="G787" s="196"/>
      <c r="H787" s="199">
        <v>8.8699999999999992</v>
      </c>
      <c r="I787" s="200"/>
      <c r="J787" s="196"/>
      <c r="K787" s="196"/>
      <c r="L787" s="201"/>
      <c r="M787" s="202"/>
      <c r="N787" s="203"/>
      <c r="O787" s="203"/>
      <c r="P787" s="203"/>
      <c r="Q787" s="203"/>
      <c r="R787" s="203"/>
      <c r="S787" s="203"/>
      <c r="T787" s="204"/>
      <c r="AT787" s="205" t="s">
        <v>169</v>
      </c>
      <c r="AU787" s="205" t="s">
        <v>83</v>
      </c>
      <c r="AV787" s="13" t="s">
        <v>83</v>
      </c>
      <c r="AW787" s="13" t="s">
        <v>34</v>
      </c>
      <c r="AX787" s="13" t="s">
        <v>73</v>
      </c>
      <c r="AY787" s="205" t="s">
        <v>149</v>
      </c>
    </row>
    <row r="788" spans="1:65" s="13" customFormat="1" ht="11.25">
      <c r="B788" s="195"/>
      <c r="C788" s="196"/>
      <c r="D788" s="187" t="s">
        <v>169</v>
      </c>
      <c r="E788" s="197" t="s">
        <v>19</v>
      </c>
      <c r="F788" s="198" t="s">
        <v>958</v>
      </c>
      <c r="G788" s="196"/>
      <c r="H788" s="199">
        <v>23.495999999999999</v>
      </c>
      <c r="I788" s="200"/>
      <c r="J788" s="196"/>
      <c r="K788" s="196"/>
      <c r="L788" s="201"/>
      <c r="M788" s="202"/>
      <c r="N788" s="203"/>
      <c r="O788" s="203"/>
      <c r="P788" s="203"/>
      <c r="Q788" s="203"/>
      <c r="R788" s="203"/>
      <c r="S788" s="203"/>
      <c r="T788" s="204"/>
      <c r="AT788" s="205" t="s">
        <v>169</v>
      </c>
      <c r="AU788" s="205" t="s">
        <v>83</v>
      </c>
      <c r="AV788" s="13" t="s">
        <v>83</v>
      </c>
      <c r="AW788" s="13" t="s">
        <v>34</v>
      </c>
      <c r="AX788" s="13" t="s">
        <v>73</v>
      </c>
      <c r="AY788" s="205" t="s">
        <v>149</v>
      </c>
    </row>
    <row r="789" spans="1:65" s="13" customFormat="1" ht="11.25">
      <c r="B789" s="195"/>
      <c r="C789" s="196"/>
      <c r="D789" s="187" t="s">
        <v>169</v>
      </c>
      <c r="E789" s="197" t="s">
        <v>19</v>
      </c>
      <c r="F789" s="198" t="s">
        <v>959</v>
      </c>
      <c r="G789" s="196"/>
      <c r="H789" s="199">
        <v>80.83</v>
      </c>
      <c r="I789" s="200"/>
      <c r="J789" s="196"/>
      <c r="K789" s="196"/>
      <c r="L789" s="201"/>
      <c r="M789" s="202"/>
      <c r="N789" s="203"/>
      <c r="O789" s="203"/>
      <c r="P789" s="203"/>
      <c r="Q789" s="203"/>
      <c r="R789" s="203"/>
      <c r="S789" s="203"/>
      <c r="T789" s="204"/>
      <c r="AT789" s="205" t="s">
        <v>169</v>
      </c>
      <c r="AU789" s="205" t="s">
        <v>83</v>
      </c>
      <c r="AV789" s="13" t="s">
        <v>83</v>
      </c>
      <c r="AW789" s="13" t="s">
        <v>34</v>
      </c>
      <c r="AX789" s="13" t="s">
        <v>73</v>
      </c>
      <c r="AY789" s="205" t="s">
        <v>149</v>
      </c>
    </row>
    <row r="790" spans="1:65" s="2" customFormat="1" ht="16.5" customHeight="1">
      <c r="A790" s="35"/>
      <c r="B790" s="36"/>
      <c r="C790" s="174" t="s">
        <v>960</v>
      </c>
      <c r="D790" s="174" t="s">
        <v>151</v>
      </c>
      <c r="E790" s="175" t="s">
        <v>961</v>
      </c>
      <c r="F790" s="176" t="s">
        <v>962</v>
      </c>
      <c r="G790" s="177" t="s">
        <v>483</v>
      </c>
      <c r="H790" s="178">
        <v>11</v>
      </c>
      <c r="I790" s="179"/>
      <c r="J790" s="180">
        <f>ROUND(I790*H790,2)</f>
        <v>0</v>
      </c>
      <c r="K790" s="176" t="s">
        <v>155</v>
      </c>
      <c r="L790" s="40"/>
      <c r="M790" s="181" t="s">
        <v>19</v>
      </c>
      <c r="N790" s="182" t="s">
        <v>44</v>
      </c>
      <c r="O790" s="65"/>
      <c r="P790" s="183">
        <f>O790*H790</f>
        <v>0</v>
      </c>
      <c r="Q790" s="183">
        <v>1.17E-2</v>
      </c>
      <c r="R790" s="183">
        <f>Q790*H790</f>
        <v>0.12870000000000001</v>
      </c>
      <c r="S790" s="183">
        <v>0</v>
      </c>
      <c r="T790" s="184">
        <f>S790*H790</f>
        <v>0</v>
      </c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  <c r="AR790" s="185" t="s">
        <v>156</v>
      </c>
      <c r="AT790" s="185" t="s">
        <v>151</v>
      </c>
      <c r="AU790" s="185" t="s">
        <v>83</v>
      </c>
      <c r="AY790" s="18" t="s">
        <v>149</v>
      </c>
      <c r="BE790" s="186">
        <f>IF(N790="základní",J790,0)</f>
        <v>0</v>
      </c>
      <c r="BF790" s="186">
        <f>IF(N790="snížená",J790,0)</f>
        <v>0</v>
      </c>
      <c r="BG790" s="186">
        <f>IF(N790="zákl. přenesená",J790,0)</f>
        <v>0</v>
      </c>
      <c r="BH790" s="186">
        <f>IF(N790="sníž. přenesená",J790,0)</f>
        <v>0</v>
      </c>
      <c r="BI790" s="186">
        <f>IF(N790="nulová",J790,0)</f>
        <v>0</v>
      </c>
      <c r="BJ790" s="18" t="s">
        <v>81</v>
      </c>
      <c r="BK790" s="186">
        <f>ROUND(I790*H790,2)</f>
        <v>0</v>
      </c>
      <c r="BL790" s="18" t="s">
        <v>156</v>
      </c>
      <c r="BM790" s="185" t="s">
        <v>963</v>
      </c>
    </row>
    <row r="791" spans="1:65" s="2" customFormat="1" ht="19.5">
      <c r="A791" s="35"/>
      <c r="B791" s="36"/>
      <c r="C791" s="37"/>
      <c r="D791" s="187" t="s">
        <v>158</v>
      </c>
      <c r="E791" s="37"/>
      <c r="F791" s="188" t="s">
        <v>964</v>
      </c>
      <c r="G791" s="37"/>
      <c r="H791" s="37"/>
      <c r="I791" s="189"/>
      <c r="J791" s="37"/>
      <c r="K791" s="37"/>
      <c r="L791" s="40"/>
      <c r="M791" s="190"/>
      <c r="N791" s="191"/>
      <c r="O791" s="65"/>
      <c r="P791" s="65"/>
      <c r="Q791" s="65"/>
      <c r="R791" s="65"/>
      <c r="S791" s="65"/>
      <c r="T791" s="66"/>
      <c r="U791" s="35"/>
      <c r="V791" s="35"/>
      <c r="W791" s="35"/>
      <c r="X791" s="35"/>
      <c r="Y791" s="35"/>
      <c r="Z791" s="35"/>
      <c r="AA791" s="35"/>
      <c r="AB791" s="35"/>
      <c r="AC791" s="35"/>
      <c r="AD791" s="35"/>
      <c r="AE791" s="35"/>
      <c r="AT791" s="18" t="s">
        <v>158</v>
      </c>
      <c r="AU791" s="18" t="s">
        <v>83</v>
      </c>
    </row>
    <row r="792" spans="1:65" s="2" customFormat="1" ht="11.25">
      <c r="A792" s="35"/>
      <c r="B792" s="36"/>
      <c r="C792" s="37"/>
      <c r="D792" s="192" t="s">
        <v>160</v>
      </c>
      <c r="E792" s="37"/>
      <c r="F792" s="193" t="s">
        <v>965</v>
      </c>
      <c r="G792" s="37"/>
      <c r="H792" s="37"/>
      <c r="I792" s="189"/>
      <c r="J792" s="37"/>
      <c r="K792" s="37"/>
      <c r="L792" s="40"/>
      <c r="M792" s="190"/>
      <c r="N792" s="191"/>
      <c r="O792" s="65"/>
      <c r="P792" s="65"/>
      <c r="Q792" s="65"/>
      <c r="R792" s="65"/>
      <c r="S792" s="65"/>
      <c r="T792" s="66"/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  <c r="AT792" s="18" t="s">
        <v>160</v>
      </c>
      <c r="AU792" s="18" t="s">
        <v>83</v>
      </c>
    </row>
    <row r="793" spans="1:65" s="14" customFormat="1" ht="11.25">
      <c r="B793" s="206"/>
      <c r="C793" s="207"/>
      <c r="D793" s="187" t="s">
        <v>169</v>
      </c>
      <c r="E793" s="208" t="s">
        <v>19</v>
      </c>
      <c r="F793" s="209" t="s">
        <v>966</v>
      </c>
      <c r="G793" s="207"/>
      <c r="H793" s="208" t="s">
        <v>19</v>
      </c>
      <c r="I793" s="210"/>
      <c r="J793" s="207"/>
      <c r="K793" s="207"/>
      <c r="L793" s="211"/>
      <c r="M793" s="212"/>
      <c r="N793" s="213"/>
      <c r="O793" s="213"/>
      <c r="P793" s="213"/>
      <c r="Q793" s="213"/>
      <c r="R793" s="213"/>
      <c r="S793" s="213"/>
      <c r="T793" s="214"/>
      <c r="AT793" s="215" t="s">
        <v>169</v>
      </c>
      <c r="AU793" s="215" t="s">
        <v>83</v>
      </c>
      <c r="AV793" s="14" t="s">
        <v>81</v>
      </c>
      <c r="AW793" s="14" t="s">
        <v>34</v>
      </c>
      <c r="AX793" s="14" t="s">
        <v>73</v>
      </c>
      <c r="AY793" s="215" t="s">
        <v>149</v>
      </c>
    </row>
    <row r="794" spans="1:65" s="13" customFormat="1" ht="11.25">
      <c r="B794" s="195"/>
      <c r="C794" s="196"/>
      <c r="D794" s="187" t="s">
        <v>169</v>
      </c>
      <c r="E794" s="197" t="s">
        <v>19</v>
      </c>
      <c r="F794" s="198" t="s">
        <v>967</v>
      </c>
      <c r="G794" s="196"/>
      <c r="H794" s="199">
        <v>11</v>
      </c>
      <c r="I794" s="200"/>
      <c r="J794" s="196"/>
      <c r="K794" s="196"/>
      <c r="L794" s="201"/>
      <c r="M794" s="202"/>
      <c r="N794" s="203"/>
      <c r="O794" s="203"/>
      <c r="P794" s="203"/>
      <c r="Q794" s="203"/>
      <c r="R794" s="203"/>
      <c r="S794" s="203"/>
      <c r="T794" s="204"/>
      <c r="AT794" s="205" t="s">
        <v>169</v>
      </c>
      <c r="AU794" s="205" t="s">
        <v>83</v>
      </c>
      <c r="AV794" s="13" t="s">
        <v>83</v>
      </c>
      <c r="AW794" s="13" t="s">
        <v>34</v>
      </c>
      <c r="AX794" s="13" t="s">
        <v>73</v>
      </c>
      <c r="AY794" s="205" t="s">
        <v>149</v>
      </c>
    </row>
    <row r="795" spans="1:65" s="2" customFormat="1" ht="16.5" customHeight="1">
      <c r="A795" s="35"/>
      <c r="B795" s="36"/>
      <c r="C795" s="216" t="s">
        <v>968</v>
      </c>
      <c r="D795" s="216" t="s">
        <v>556</v>
      </c>
      <c r="E795" s="217" t="s">
        <v>969</v>
      </c>
      <c r="F795" s="218" t="s">
        <v>970</v>
      </c>
      <c r="G795" s="219" t="s">
        <v>483</v>
      </c>
      <c r="H795" s="220">
        <v>9</v>
      </c>
      <c r="I795" s="221"/>
      <c r="J795" s="222">
        <f>ROUND(I795*H795,2)</f>
        <v>0</v>
      </c>
      <c r="K795" s="218" t="s">
        <v>19</v>
      </c>
      <c r="L795" s="223"/>
      <c r="M795" s="224" t="s">
        <v>19</v>
      </c>
      <c r="N795" s="225" t="s">
        <v>44</v>
      </c>
      <c r="O795" s="65"/>
      <c r="P795" s="183">
        <f>O795*H795</f>
        <v>0</v>
      </c>
      <c r="Q795" s="183">
        <v>1.2E-2</v>
      </c>
      <c r="R795" s="183">
        <f>Q795*H795</f>
        <v>0.108</v>
      </c>
      <c r="S795" s="183">
        <v>0</v>
      </c>
      <c r="T795" s="184">
        <f>S795*H795</f>
        <v>0</v>
      </c>
      <c r="U795" s="35"/>
      <c r="V795" s="35"/>
      <c r="W795" s="35"/>
      <c r="X795" s="35"/>
      <c r="Y795" s="35"/>
      <c r="Z795" s="35"/>
      <c r="AA795" s="35"/>
      <c r="AB795" s="35"/>
      <c r="AC795" s="35"/>
      <c r="AD795" s="35"/>
      <c r="AE795" s="35"/>
      <c r="AR795" s="185" t="s">
        <v>217</v>
      </c>
      <c r="AT795" s="185" t="s">
        <v>556</v>
      </c>
      <c r="AU795" s="185" t="s">
        <v>83</v>
      </c>
      <c r="AY795" s="18" t="s">
        <v>149</v>
      </c>
      <c r="BE795" s="186">
        <f>IF(N795="základní",J795,0)</f>
        <v>0</v>
      </c>
      <c r="BF795" s="186">
        <f>IF(N795="snížená",J795,0)</f>
        <v>0</v>
      </c>
      <c r="BG795" s="186">
        <f>IF(N795="zákl. přenesená",J795,0)</f>
        <v>0</v>
      </c>
      <c r="BH795" s="186">
        <f>IF(N795="sníž. přenesená",J795,0)</f>
        <v>0</v>
      </c>
      <c r="BI795" s="186">
        <f>IF(N795="nulová",J795,0)</f>
        <v>0</v>
      </c>
      <c r="BJ795" s="18" t="s">
        <v>81</v>
      </c>
      <c r="BK795" s="186">
        <f>ROUND(I795*H795,2)</f>
        <v>0</v>
      </c>
      <c r="BL795" s="18" t="s">
        <v>156</v>
      </c>
      <c r="BM795" s="185" t="s">
        <v>971</v>
      </c>
    </row>
    <row r="796" spans="1:65" s="2" customFormat="1" ht="11.25">
      <c r="A796" s="35"/>
      <c r="B796" s="36"/>
      <c r="C796" s="37"/>
      <c r="D796" s="187" t="s">
        <v>158</v>
      </c>
      <c r="E796" s="37"/>
      <c r="F796" s="188" t="s">
        <v>970</v>
      </c>
      <c r="G796" s="37"/>
      <c r="H796" s="37"/>
      <c r="I796" s="189"/>
      <c r="J796" s="37"/>
      <c r="K796" s="37"/>
      <c r="L796" s="40"/>
      <c r="M796" s="190"/>
      <c r="N796" s="191"/>
      <c r="O796" s="65"/>
      <c r="P796" s="65"/>
      <c r="Q796" s="65"/>
      <c r="R796" s="65"/>
      <c r="S796" s="65"/>
      <c r="T796" s="66"/>
      <c r="U796" s="35"/>
      <c r="V796" s="35"/>
      <c r="W796" s="35"/>
      <c r="X796" s="35"/>
      <c r="Y796" s="35"/>
      <c r="Z796" s="35"/>
      <c r="AA796" s="35"/>
      <c r="AB796" s="35"/>
      <c r="AC796" s="35"/>
      <c r="AD796" s="35"/>
      <c r="AE796" s="35"/>
      <c r="AT796" s="18" t="s">
        <v>158</v>
      </c>
      <c r="AU796" s="18" t="s">
        <v>83</v>
      </c>
    </row>
    <row r="797" spans="1:65" s="2" customFormat="1" ht="16.5" customHeight="1">
      <c r="A797" s="35"/>
      <c r="B797" s="36"/>
      <c r="C797" s="216" t="s">
        <v>972</v>
      </c>
      <c r="D797" s="216" t="s">
        <v>556</v>
      </c>
      <c r="E797" s="217" t="s">
        <v>973</v>
      </c>
      <c r="F797" s="218" t="s">
        <v>974</v>
      </c>
      <c r="G797" s="219" t="s">
        <v>483</v>
      </c>
      <c r="H797" s="220">
        <v>2</v>
      </c>
      <c r="I797" s="221"/>
      <c r="J797" s="222">
        <f>ROUND(I797*H797,2)</f>
        <v>0</v>
      </c>
      <c r="K797" s="218" t="s">
        <v>19</v>
      </c>
      <c r="L797" s="223"/>
      <c r="M797" s="224" t="s">
        <v>19</v>
      </c>
      <c r="N797" s="225" t="s">
        <v>44</v>
      </c>
      <c r="O797" s="65"/>
      <c r="P797" s="183">
        <f>O797*H797</f>
        <v>0</v>
      </c>
      <c r="Q797" s="183">
        <v>1.2E-2</v>
      </c>
      <c r="R797" s="183">
        <f>Q797*H797</f>
        <v>2.4E-2</v>
      </c>
      <c r="S797" s="183">
        <v>0</v>
      </c>
      <c r="T797" s="184">
        <f>S797*H797</f>
        <v>0</v>
      </c>
      <c r="U797" s="35"/>
      <c r="V797" s="35"/>
      <c r="W797" s="35"/>
      <c r="X797" s="35"/>
      <c r="Y797" s="35"/>
      <c r="Z797" s="35"/>
      <c r="AA797" s="35"/>
      <c r="AB797" s="35"/>
      <c r="AC797" s="35"/>
      <c r="AD797" s="35"/>
      <c r="AE797" s="35"/>
      <c r="AR797" s="185" t="s">
        <v>217</v>
      </c>
      <c r="AT797" s="185" t="s">
        <v>556</v>
      </c>
      <c r="AU797" s="185" t="s">
        <v>83</v>
      </c>
      <c r="AY797" s="18" t="s">
        <v>149</v>
      </c>
      <c r="BE797" s="186">
        <f>IF(N797="základní",J797,0)</f>
        <v>0</v>
      </c>
      <c r="BF797" s="186">
        <f>IF(N797="snížená",J797,0)</f>
        <v>0</v>
      </c>
      <c r="BG797" s="186">
        <f>IF(N797="zákl. přenesená",J797,0)</f>
        <v>0</v>
      </c>
      <c r="BH797" s="186">
        <f>IF(N797="sníž. přenesená",J797,0)</f>
        <v>0</v>
      </c>
      <c r="BI797" s="186">
        <f>IF(N797="nulová",J797,0)</f>
        <v>0</v>
      </c>
      <c r="BJ797" s="18" t="s">
        <v>81</v>
      </c>
      <c r="BK797" s="186">
        <f>ROUND(I797*H797,2)</f>
        <v>0</v>
      </c>
      <c r="BL797" s="18" t="s">
        <v>156</v>
      </c>
      <c r="BM797" s="185" t="s">
        <v>975</v>
      </c>
    </row>
    <row r="798" spans="1:65" s="2" customFormat="1" ht="11.25">
      <c r="A798" s="35"/>
      <c r="B798" s="36"/>
      <c r="C798" s="37"/>
      <c r="D798" s="187" t="s">
        <v>158</v>
      </c>
      <c r="E798" s="37"/>
      <c r="F798" s="188" t="s">
        <v>974</v>
      </c>
      <c r="G798" s="37"/>
      <c r="H798" s="37"/>
      <c r="I798" s="189"/>
      <c r="J798" s="37"/>
      <c r="K798" s="37"/>
      <c r="L798" s="40"/>
      <c r="M798" s="190"/>
      <c r="N798" s="191"/>
      <c r="O798" s="65"/>
      <c r="P798" s="65"/>
      <c r="Q798" s="65"/>
      <c r="R798" s="65"/>
      <c r="S798" s="65"/>
      <c r="T798" s="66"/>
      <c r="U798" s="35"/>
      <c r="V798" s="35"/>
      <c r="W798" s="35"/>
      <c r="X798" s="35"/>
      <c r="Y798" s="35"/>
      <c r="Z798" s="35"/>
      <c r="AA798" s="35"/>
      <c r="AB798" s="35"/>
      <c r="AC798" s="35"/>
      <c r="AD798" s="35"/>
      <c r="AE798" s="35"/>
      <c r="AT798" s="18" t="s">
        <v>158</v>
      </c>
      <c r="AU798" s="18" t="s">
        <v>83</v>
      </c>
    </row>
    <row r="799" spans="1:65" s="2" customFormat="1" ht="16.5" customHeight="1">
      <c r="A799" s="35"/>
      <c r="B799" s="36"/>
      <c r="C799" s="174" t="s">
        <v>976</v>
      </c>
      <c r="D799" s="174" t="s">
        <v>151</v>
      </c>
      <c r="E799" s="175" t="s">
        <v>977</v>
      </c>
      <c r="F799" s="176" t="s">
        <v>978</v>
      </c>
      <c r="G799" s="177" t="s">
        <v>483</v>
      </c>
      <c r="H799" s="178">
        <v>1</v>
      </c>
      <c r="I799" s="179"/>
      <c r="J799" s="180">
        <f>ROUND(I799*H799,2)</f>
        <v>0</v>
      </c>
      <c r="K799" s="176" t="s">
        <v>155</v>
      </c>
      <c r="L799" s="40"/>
      <c r="M799" s="181" t="s">
        <v>19</v>
      </c>
      <c r="N799" s="182" t="s">
        <v>44</v>
      </c>
      <c r="O799" s="65"/>
      <c r="P799" s="183">
        <f>O799*H799</f>
        <v>0</v>
      </c>
      <c r="Q799" s="183">
        <v>2.5000000000000001E-4</v>
      </c>
      <c r="R799" s="183">
        <f>Q799*H799</f>
        <v>2.5000000000000001E-4</v>
      </c>
      <c r="S799" s="183">
        <v>0</v>
      </c>
      <c r="T799" s="184">
        <f>S799*H799</f>
        <v>0</v>
      </c>
      <c r="U799" s="35"/>
      <c r="V799" s="35"/>
      <c r="W799" s="35"/>
      <c r="X799" s="35"/>
      <c r="Y799" s="35"/>
      <c r="Z799" s="35"/>
      <c r="AA799" s="35"/>
      <c r="AB799" s="35"/>
      <c r="AC799" s="35"/>
      <c r="AD799" s="35"/>
      <c r="AE799" s="35"/>
      <c r="AR799" s="185" t="s">
        <v>156</v>
      </c>
      <c r="AT799" s="185" t="s">
        <v>151</v>
      </c>
      <c r="AU799" s="185" t="s">
        <v>83</v>
      </c>
      <c r="AY799" s="18" t="s">
        <v>149</v>
      </c>
      <c r="BE799" s="186">
        <f>IF(N799="základní",J799,0)</f>
        <v>0</v>
      </c>
      <c r="BF799" s="186">
        <f>IF(N799="snížená",J799,0)</f>
        <v>0</v>
      </c>
      <c r="BG799" s="186">
        <f>IF(N799="zákl. přenesená",J799,0)</f>
        <v>0</v>
      </c>
      <c r="BH799" s="186">
        <f>IF(N799="sníž. přenesená",J799,0)</f>
        <v>0</v>
      </c>
      <c r="BI799" s="186">
        <f>IF(N799="nulová",J799,0)</f>
        <v>0</v>
      </c>
      <c r="BJ799" s="18" t="s">
        <v>81</v>
      </c>
      <c r="BK799" s="186">
        <f>ROUND(I799*H799,2)</f>
        <v>0</v>
      </c>
      <c r="BL799" s="18" t="s">
        <v>156</v>
      </c>
      <c r="BM799" s="185" t="s">
        <v>979</v>
      </c>
    </row>
    <row r="800" spans="1:65" s="2" customFormat="1" ht="19.5">
      <c r="A800" s="35"/>
      <c r="B800" s="36"/>
      <c r="C800" s="37"/>
      <c r="D800" s="187" t="s">
        <v>158</v>
      </c>
      <c r="E800" s="37"/>
      <c r="F800" s="188" t="s">
        <v>980</v>
      </c>
      <c r="G800" s="37"/>
      <c r="H800" s="37"/>
      <c r="I800" s="189"/>
      <c r="J800" s="37"/>
      <c r="K800" s="37"/>
      <c r="L800" s="40"/>
      <c r="M800" s="190"/>
      <c r="N800" s="191"/>
      <c r="O800" s="65"/>
      <c r="P800" s="65"/>
      <c r="Q800" s="65"/>
      <c r="R800" s="65"/>
      <c r="S800" s="65"/>
      <c r="T800" s="66"/>
      <c r="U800" s="35"/>
      <c r="V800" s="35"/>
      <c r="W800" s="35"/>
      <c r="X800" s="35"/>
      <c r="Y800" s="35"/>
      <c r="Z800" s="35"/>
      <c r="AA800" s="35"/>
      <c r="AB800" s="35"/>
      <c r="AC800" s="35"/>
      <c r="AD800" s="35"/>
      <c r="AE800" s="35"/>
      <c r="AT800" s="18" t="s">
        <v>158</v>
      </c>
      <c r="AU800" s="18" t="s">
        <v>83</v>
      </c>
    </row>
    <row r="801" spans="1:65" s="2" customFormat="1" ht="11.25">
      <c r="A801" s="35"/>
      <c r="B801" s="36"/>
      <c r="C801" s="37"/>
      <c r="D801" s="192" t="s">
        <v>160</v>
      </c>
      <c r="E801" s="37"/>
      <c r="F801" s="193" t="s">
        <v>981</v>
      </c>
      <c r="G801" s="37"/>
      <c r="H801" s="37"/>
      <c r="I801" s="189"/>
      <c r="J801" s="37"/>
      <c r="K801" s="37"/>
      <c r="L801" s="40"/>
      <c r="M801" s="190"/>
      <c r="N801" s="191"/>
      <c r="O801" s="65"/>
      <c r="P801" s="65"/>
      <c r="Q801" s="65"/>
      <c r="R801" s="65"/>
      <c r="S801" s="65"/>
      <c r="T801" s="66"/>
      <c r="U801" s="35"/>
      <c r="V801" s="35"/>
      <c r="W801" s="35"/>
      <c r="X801" s="35"/>
      <c r="Y801" s="35"/>
      <c r="Z801" s="35"/>
      <c r="AA801" s="35"/>
      <c r="AB801" s="35"/>
      <c r="AC801" s="35"/>
      <c r="AD801" s="35"/>
      <c r="AE801" s="35"/>
      <c r="AT801" s="18" t="s">
        <v>160</v>
      </c>
      <c r="AU801" s="18" t="s">
        <v>83</v>
      </c>
    </row>
    <row r="802" spans="1:65" s="13" customFormat="1" ht="11.25">
      <c r="B802" s="195"/>
      <c r="C802" s="196"/>
      <c r="D802" s="187" t="s">
        <v>169</v>
      </c>
      <c r="E802" s="197" t="s">
        <v>19</v>
      </c>
      <c r="F802" s="198" t="s">
        <v>982</v>
      </c>
      <c r="G802" s="196"/>
      <c r="H802" s="199">
        <v>1</v>
      </c>
      <c r="I802" s="200"/>
      <c r="J802" s="196"/>
      <c r="K802" s="196"/>
      <c r="L802" s="201"/>
      <c r="M802" s="202"/>
      <c r="N802" s="203"/>
      <c r="O802" s="203"/>
      <c r="P802" s="203"/>
      <c r="Q802" s="203"/>
      <c r="R802" s="203"/>
      <c r="S802" s="203"/>
      <c r="T802" s="204"/>
      <c r="AT802" s="205" t="s">
        <v>169</v>
      </c>
      <c r="AU802" s="205" t="s">
        <v>83</v>
      </c>
      <c r="AV802" s="13" t="s">
        <v>83</v>
      </c>
      <c r="AW802" s="13" t="s">
        <v>34</v>
      </c>
      <c r="AX802" s="13" t="s">
        <v>73</v>
      </c>
      <c r="AY802" s="205" t="s">
        <v>149</v>
      </c>
    </row>
    <row r="803" spans="1:65" s="2" customFormat="1" ht="16.5" customHeight="1">
      <c r="A803" s="35"/>
      <c r="B803" s="36"/>
      <c r="C803" s="216" t="s">
        <v>983</v>
      </c>
      <c r="D803" s="216" t="s">
        <v>556</v>
      </c>
      <c r="E803" s="217" t="s">
        <v>984</v>
      </c>
      <c r="F803" s="218" t="s">
        <v>985</v>
      </c>
      <c r="G803" s="219" t="s">
        <v>986</v>
      </c>
      <c r="H803" s="220">
        <v>5.4379999999999997</v>
      </c>
      <c r="I803" s="221"/>
      <c r="J803" s="222">
        <f>ROUND(I803*H803,2)</f>
        <v>0</v>
      </c>
      <c r="K803" s="218" t="s">
        <v>19</v>
      </c>
      <c r="L803" s="223"/>
      <c r="M803" s="224" t="s">
        <v>19</v>
      </c>
      <c r="N803" s="225" t="s">
        <v>44</v>
      </c>
      <c r="O803" s="65"/>
      <c r="P803" s="183">
        <f>O803*H803</f>
        <v>0</v>
      </c>
      <c r="Q803" s="183">
        <v>0</v>
      </c>
      <c r="R803" s="183">
        <f>Q803*H803</f>
        <v>0</v>
      </c>
      <c r="S803" s="183">
        <v>0</v>
      </c>
      <c r="T803" s="184">
        <f>S803*H803</f>
        <v>0</v>
      </c>
      <c r="U803" s="35"/>
      <c r="V803" s="35"/>
      <c r="W803" s="35"/>
      <c r="X803" s="35"/>
      <c r="Y803" s="35"/>
      <c r="Z803" s="35"/>
      <c r="AA803" s="35"/>
      <c r="AB803" s="35"/>
      <c r="AC803" s="35"/>
      <c r="AD803" s="35"/>
      <c r="AE803" s="35"/>
      <c r="AR803" s="185" t="s">
        <v>217</v>
      </c>
      <c r="AT803" s="185" t="s">
        <v>556</v>
      </c>
      <c r="AU803" s="185" t="s">
        <v>83</v>
      </c>
      <c r="AY803" s="18" t="s">
        <v>149</v>
      </c>
      <c r="BE803" s="186">
        <f>IF(N803="základní",J803,0)</f>
        <v>0</v>
      </c>
      <c r="BF803" s="186">
        <f>IF(N803="snížená",J803,0)</f>
        <v>0</v>
      </c>
      <c r="BG803" s="186">
        <f>IF(N803="zákl. přenesená",J803,0)</f>
        <v>0</v>
      </c>
      <c r="BH803" s="186">
        <f>IF(N803="sníž. přenesená",J803,0)</f>
        <v>0</v>
      </c>
      <c r="BI803" s="186">
        <f>IF(N803="nulová",J803,0)</f>
        <v>0</v>
      </c>
      <c r="BJ803" s="18" t="s">
        <v>81</v>
      </c>
      <c r="BK803" s="186">
        <f>ROUND(I803*H803,2)</f>
        <v>0</v>
      </c>
      <c r="BL803" s="18" t="s">
        <v>156</v>
      </c>
      <c r="BM803" s="185" t="s">
        <v>987</v>
      </c>
    </row>
    <row r="804" spans="1:65" s="2" customFormat="1" ht="11.25">
      <c r="A804" s="35"/>
      <c r="B804" s="36"/>
      <c r="C804" s="37"/>
      <c r="D804" s="187" t="s">
        <v>158</v>
      </c>
      <c r="E804" s="37"/>
      <c r="F804" s="188" t="s">
        <v>985</v>
      </c>
      <c r="G804" s="37"/>
      <c r="H804" s="37"/>
      <c r="I804" s="189"/>
      <c r="J804" s="37"/>
      <c r="K804" s="37"/>
      <c r="L804" s="40"/>
      <c r="M804" s="190"/>
      <c r="N804" s="191"/>
      <c r="O804" s="65"/>
      <c r="P804" s="65"/>
      <c r="Q804" s="65"/>
      <c r="R804" s="65"/>
      <c r="S804" s="65"/>
      <c r="T804" s="66"/>
      <c r="U804" s="35"/>
      <c r="V804" s="35"/>
      <c r="W804" s="35"/>
      <c r="X804" s="35"/>
      <c r="Y804" s="35"/>
      <c r="Z804" s="35"/>
      <c r="AA804" s="35"/>
      <c r="AB804" s="35"/>
      <c r="AC804" s="35"/>
      <c r="AD804" s="35"/>
      <c r="AE804" s="35"/>
      <c r="AT804" s="18" t="s">
        <v>158</v>
      </c>
      <c r="AU804" s="18" t="s">
        <v>83</v>
      </c>
    </row>
    <row r="805" spans="1:65" s="14" customFormat="1" ht="11.25">
      <c r="B805" s="206"/>
      <c r="C805" s="207"/>
      <c r="D805" s="187" t="s">
        <v>169</v>
      </c>
      <c r="E805" s="208" t="s">
        <v>19</v>
      </c>
      <c r="F805" s="209" t="s">
        <v>988</v>
      </c>
      <c r="G805" s="207"/>
      <c r="H805" s="208" t="s">
        <v>19</v>
      </c>
      <c r="I805" s="210"/>
      <c r="J805" s="207"/>
      <c r="K805" s="207"/>
      <c r="L805" s="211"/>
      <c r="M805" s="212"/>
      <c r="N805" s="213"/>
      <c r="O805" s="213"/>
      <c r="P805" s="213"/>
      <c r="Q805" s="213"/>
      <c r="R805" s="213"/>
      <c r="S805" s="213"/>
      <c r="T805" s="214"/>
      <c r="AT805" s="215" t="s">
        <v>169</v>
      </c>
      <c r="AU805" s="215" t="s">
        <v>83</v>
      </c>
      <c r="AV805" s="14" t="s">
        <v>81</v>
      </c>
      <c r="AW805" s="14" t="s">
        <v>34</v>
      </c>
      <c r="AX805" s="14" t="s">
        <v>73</v>
      </c>
      <c r="AY805" s="215" t="s">
        <v>149</v>
      </c>
    </row>
    <row r="806" spans="1:65" s="14" customFormat="1" ht="11.25">
      <c r="B806" s="206"/>
      <c r="C806" s="207"/>
      <c r="D806" s="187" t="s">
        <v>169</v>
      </c>
      <c r="E806" s="208" t="s">
        <v>19</v>
      </c>
      <c r="F806" s="209" t="s">
        <v>989</v>
      </c>
      <c r="G806" s="207"/>
      <c r="H806" s="208" t="s">
        <v>19</v>
      </c>
      <c r="I806" s="210"/>
      <c r="J806" s="207"/>
      <c r="K806" s="207"/>
      <c r="L806" s="211"/>
      <c r="M806" s="212"/>
      <c r="N806" s="213"/>
      <c r="O806" s="213"/>
      <c r="P806" s="213"/>
      <c r="Q806" s="213"/>
      <c r="R806" s="213"/>
      <c r="S806" s="213"/>
      <c r="T806" s="214"/>
      <c r="AT806" s="215" t="s">
        <v>169</v>
      </c>
      <c r="AU806" s="215" t="s">
        <v>83</v>
      </c>
      <c r="AV806" s="14" t="s">
        <v>81</v>
      </c>
      <c r="AW806" s="14" t="s">
        <v>34</v>
      </c>
      <c r="AX806" s="14" t="s">
        <v>73</v>
      </c>
      <c r="AY806" s="215" t="s">
        <v>149</v>
      </c>
    </row>
    <row r="807" spans="1:65" s="13" customFormat="1" ht="11.25">
      <c r="B807" s="195"/>
      <c r="C807" s="196"/>
      <c r="D807" s="187" t="s">
        <v>169</v>
      </c>
      <c r="E807" s="197" t="s">
        <v>19</v>
      </c>
      <c r="F807" s="198" t="s">
        <v>990</v>
      </c>
      <c r="G807" s="196"/>
      <c r="H807" s="199">
        <v>5.4379999999999997</v>
      </c>
      <c r="I807" s="200"/>
      <c r="J807" s="196"/>
      <c r="K807" s="196"/>
      <c r="L807" s="201"/>
      <c r="M807" s="202"/>
      <c r="N807" s="203"/>
      <c r="O807" s="203"/>
      <c r="P807" s="203"/>
      <c r="Q807" s="203"/>
      <c r="R807" s="203"/>
      <c r="S807" s="203"/>
      <c r="T807" s="204"/>
      <c r="AT807" s="205" t="s">
        <v>169</v>
      </c>
      <c r="AU807" s="205" t="s">
        <v>83</v>
      </c>
      <c r="AV807" s="13" t="s">
        <v>83</v>
      </c>
      <c r="AW807" s="13" t="s">
        <v>34</v>
      </c>
      <c r="AX807" s="13" t="s">
        <v>73</v>
      </c>
      <c r="AY807" s="205" t="s">
        <v>149</v>
      </c>
    </row>
    <row r="808" spans="1:65" s="2" customFormat="1" ht="16.5" customHeight="1">
      <c r="A808" s="35"/>
      <c r="B808" s="36"/>
      <c r="C808" s="174" t="s">
        <v>991</v>
      </c>
      <c r="D808" s="174" t="s">
        <v>151</v>
      </c>
      <c r="E808" s="175" t="s">
        <v>992</v>
      </c>
      <c r="F808" s="176" t="s">
        <v>993</v>
      </c>
      <c r="G808" s="177" t="s">
        <v>483</v>
      </c>
      <c r="H808" s="178">
        <v>8</v>
      </c>
      <c r="I808" s="179"/>
      <c r="J808" s="180">
        <f>ROUND(I808*H808,2)</f>
        <v>0</v>
      </c>
      <c r="K808" s="176" t="s">
        <v>155</v>
      </c>
      <c r="L808" s="40"/>
      <c r="M808" s="181" t="s">
        <v>19</v>
      </c>
      <c r="N808" s="182" t="s">
        <v>44</v>
      </c>
      <c r="O808" s="65"/>
      <c r="P808" s="183">
        <f>O808*H808</f>
        <v>0</v>
      </c>
      <c r="Q808" s="183">
        <v>1.0000000000000001E-5</v>
      </c>
      <c r="R808" s="183">
        <f>Q808*H808</f>
        <v>8.0000000000000007E-5</v>
      </c>
      <c r="S808" s="183">
        <v>0</v>
      </c>
      <c r="T808" s="184">
        <f>S808*H808</f>
        <v>0</v>
      </c>
      <c r="U808" s="35"/>
      <c r="V808" s="35"/>
      <c r="W808" s="35"/>
      <c r="X808" s="35"/>
      <c r="Y808" s="35"/>
      <c r="Z808" s="35"/>
      <c r="AA808" s="35"/>
      <c r="AB808" s="35"/>
      <c r="AC808" s="35"/>
      <c r="AD808" s="35"/>
      <c r="AE808" s="35"/>
      <c r="AR808" s="185" t="s">
        <v>156</v>
      </c>
      <c r="AT808" s="185" t="s">
        <v>151</v>
      </c>
      <c r="AU808" s="185" t="s">
        <v>83</v>
      </c>
      <c r="AY808" s="18" t="s">
        <v>149</v>
      </c>
      <c r="BE808" s="186">
        <f>IF(N808="základní",J808,0)</f>
        <v>0</v>
      </c>
      <c r="BF808" s="186">
        <f>IF(N808="snížená",J808,0)</f>
        <v>0</v>
      </c>
      <c r="BG808" s="186">
        <f>IF(N808="zákl. přenesená",J808,0)</f>
        <v>0</v>
      </c>
      <c r="BH808" s="186">
        <f>IF(N808="sníž. přenesená",J808,0)</f>
        <v>0</v>
      </c>
      <c r="BI808" s="186">
        <f>IF(N808="nulová",J808,0)</f>
        <v>0</v>
      </c>
      <c r="BJ808" s="18" t="s">
        <v>81</v>
      </c>
      <c r="BK808" s="186">
        <f>ROUND(I808*H808,2)</f>
        <v>0</v>
      </c>
      <c r="BL808" s="18" t="s">
        <v>156</v>
      </c>
      <c r="BM808" s="185" t="s">
        <v>994</v>
      </c>
    </row>
    <row r="809" spans="1:65" s="2" customFormat="1" ht="11.25">
      <c r="A809" s="35"/>
      <c r="B809" s="36"/>
      <c r="C809" s="37"/>
      <c r="D809" s="187" t="s">
        <v>158</v>
      </c>
      <c r="E809" s="37"/>
      <c r="F809" s="188" t="s">
        <v>995</v>
      </c>
      <c r="G809" s="37"/>
      <c r="H809" s="37"/>
      <c r="I809" s="189"/>
      <c r="J809" s="37"/>
      <c r="K809" s="37"/>
      <c r="L809" s="40"/>
      <c r="M809" s="190"/>
      <c r="N809" s="191"/>
      <c r="O809" s="65"/>
      <c r="P809" s="65"/>
      <c r="Q809" s="65"/>
      <c r="R809" s="65"/>
      <c r="S809" s="65"/>
      <c r="T809" s="66"/>
      <c r="U809" s="35"/>
      <c r="V809" s="35"/>
      <c r="W809" s="35"/>
      <c r="X809" s="35"/>
      <c r="Y809" s="35"/>
      <c r="Z809" s="35"/>
      <c r="AA809" s="35"/>
      <c r="AB809" s="35"/>
      <c r="AC809" s="35"/>
      <c r="AD809" s="35"/>
      <c r="AE809" s="35"/>
      <c r="AT809" s="18" t="s">
        <v>158</v>
      </c>
      <c r="AU809" s="18" t="s">
        <v>83</v>
      </c>
    </row>
    <row r="810" spans="1:65" s="2" customFormat="1" ht="11.25">
      <c r="A810" s="35"/>
      <c r="B810" s="36"/>
      <c r="C810" s="37"/>
      <c r="D810" s="192" t="s">
        <v>160</v>
      </c>
      <c r="E810" s="37"/>
      <c r="F810" s="193" t="s">
        <v>996</v>
      </c>
      <c r="G810" s="37"/>
      <c r="H810" s="37"/>
      <c r="I810" s="189"/>
      <c r="J810" s="37"/>
      <c r="K810" s="37"/>
      <c r="L810" s="40"/>
      <c r="M810" s="190"/>
      <c r="N810" s="191"/>
      <c r="O810" s="65"/>
      <c r="P810" s="65"/>
      <c r="Q810" s="65"/>
      <c r="R810" s="65"/>
      <c r="S810" s="65"/>
      <c r="T810" s="66"/>
      <c r="U810" s="35"/>
      <c r="V810" s="35"/>
      <c r="W810" s="35"/>
      <c r="X810" s="35"/>
      <c r="Y810" s="35"/>
      <c r="Z810" s="35"/>
      <c r="AA810" s="35"/>
      <c r="AB810" s="35"/>
      <c r="AC810" s="35"/>
      <c r="AD810" s="35"/>
      <c r="AE810" s="35"/>
      <c r="AT810" s="18" t="s">
        <v>160</v>
      </c>
      <c r="AU810" s="18" t="s">
        <v>83</v>
      </c>
    </row>
    <row r="811" spans="1:65" s="13" customFormat="1" ht="11.25">
      <c r="B811" s="195"/>
      <c r="C811" s="196"/>
      <c r="D811" s="187" t="s">
        <v>169</v>
      </c>
      <c r="E811" s="197" t="s">
        <v>19</v>
      </c>
      <c r="F811" s="198" t="s">
        <v>997</v>
      </c>
      <c r="G811" s="196"/>
      <c r="H811" s="199">
        <v>8</v>
      </c>
      <c r="I811" s="200"/>
      <c r="J811" s="196"/>
      <c r="K811" s="196"/>
      <c r="L811" s="201"/>
      <c r="M811" s="202"/>
      <c r="N811" s="203"/>
      <c r="O811" s="203"/>
      <c r="P811" s="203"/>
      <c r="Q811" s="203"/>
      <c r="R811" s="203"/>
      <c r="S811" s="203"/>
      <c r="T811" s="204"/>
      <c r="AT811" s="205" t="s">
        <v>169</v>
      </c>
      <c r="AU811" s="205" t="s">
        <v>83</v>
      </c>
      <c r="AV811" s="13" t="s">
        <v>83</v>
      </c>
      <c r="AW811" s="13" t="s">
        <v>34</v>
      </c>
      <c r="AX811" s="13" t="s">
        <v>73</v>
      </c>
      <c r="AY811" s="205" t="s">
        <v>149</v>
      </c>
    </row>
    <row r="812" spans="1:65" s="2" customFormat="1" ht="16.5" customHeight="1">
      <c r="A812" s="35"/>
      <c r="B812" s="36"/>
      <c r="C812" s="174" t="s">
        <v>998</v>
      </c>
      <c r="D812" s="174" t="s">
        <v>151</v>
      </c>
      <c r="E812" s="175" t="s">
        <v>999</v>
      </c>
      <c r="F812" s="176" t="s">
        <v>1000</v>
      </c>
      <c r="G812" s="177" t="s">
        <v>483</v>
      </c>
      <c r="H812" s="178">
        <v>8</v>
      </c>
      <c r="I812" s="179"/>
      <c r="J812" s="180">
        <f>ROUND(I812*H812,2)</f>
        <v>0</v>
      </c>
      <c r="K812" s="176" t="s">
        <v>155</v>
      </c>
      <c r="L812" s="40"/>
      <c r="M812" s="181" t="s">
        <v>19</v>
      </c>
      <c r="N812" s="182" t="s">
        <v>44</v>
      </c>
      <c r="O812" s="65"/>
      <c r="P812" s="183">
        <f>O812*H812</f>
        <v>0</v>
      </c>
      <c r="Q812" s="183">
        <v>1.2999999999999999E-4</v>
      </c>
      <c r="R812" s="183">
        <f>Q812*H812</f>
        <v>1.0399999999999999E-3</v>
      </c>
      <c r="S812" s="183">
        <v>0</v>
      </c>
      <c r="T812" s="184">
        <f>S812*H812</f>
        <v>0</v>
      </c>
      <c r="U812" s="35"/>
      <c r="V812" s="35"/>
      <c r="W812" s="35"/>
      <c r="X812" s="35"/>
      <c r="Y812" s="35"/>
      <c r="Z812" s="35"/>
      <c r="AA812" s="35"/>
      <c r="AB812" s="35"/>
      <c r="AC812" s="35"/>
      <c r="AD812" s="35"/>
      <c r="AE812" s="35"/>
      <c r="AR812" s="185" t="s">
        <v>156</v>
      </c>
      <c r="AT812" s="185" t="s">
        <v>151</v>
      </c>
      <c r="AU812" s="185" t="s">
        <v>83</v>
      </c>
      <c r="AY812" s="18" t="s">
        <v>149</v>
      </c>
      <c r="BE812" s="186">
        <f>IF(N812="základní",J812,0)</f>
        <v>0</v>
      </c>
      <c r="BF812" s="186">
        <f>IF(N812="snížená",J812,0)</f>
        <v>0</v>
      </c>
      <c r="BG812" s="186">
        <f>IF(N812="zákl. přenesená",J812,0)</f>
        <v>0</v>
      </c>
      <c r="BH812" s="186">
        <f>IF(N812="sníž. přenesená",J812,0)</f>
        <v>0</v>
      </c>
      <c r="BI812" s="186">
        <f>IF(N812="nulová",J812,0)</f>
        <v>0</v>
      </c>
      <c r="BJ812" s="18" t="s">
        <v>81</v>
      </c>
      <c r="BK812" s="186">
        <f>ROUND(I812*H812,2)</f>
        <v>0</v>
      </c>
      <c r="BL812" s="18" t="s">
        <v>156</v>
      </c>
      <c r="BM812" s="185" t="s">
        <v>1001</v>
      </c>
    </row>
    <row r="813" spans="1:65" s="2" customFormat="1" ht="11.25">
      <c r="A813" s="35"/>
      <c r="B813" s="36"/>
      <c r="C813" s="37"/>
      <c r="D813" s="187" t="s">
        <v>158</v>
      </c>
      <c r="E813" s="37"/>
      <c r="F813" s="188" t="s">
        <v>1002</v>
      </c>
      <c r="G813" s="37"/>
      <c r="H813" s="37"/>
      <c r="I813" s="189"/>
      <c r="J813" s="37"/>
      <c r="K813" s="37"/>
      <c r="L813" s="40"/>
      <c r="M813" s="190"/>
      <c r="N813" s="191"/>
      <c r="O813" s="65"/>
      <c r="P813" s="65"/>
      <c r="Q813" s="65"/>
      <c r="R813" s="65"/>
      <c r="S813" s="65"/>
      <c r="T813" s="66"/>
      <c r="U813" s="35"/>
      <c r="V813" s="35"/>
      <c r="W813" s="35"/>
      <c r="X813" s="35"/>
      <c r="Y813" s="35"/>
      <c r="Z813" s="35"/>
      <c r="AA813" s="35"/>
      <c r="AB813" s="35"/>
      <c r="AC813" s="35"/>
      <c r="AD813" s="35"/>
      <c r="AE813" s="35"/>
      <c r="AT813" s="18" t="s">
        <v>158</v>
      </c>
      <c r="AU813" s="18" t="s">
        <v>83</v>
      </c>
    </row>
    <row r="814" spans="1:65" s="2" customFormat="1" ht="11.25">
      <c r="A814" s="35"/>
      <c r="B814" s="36"/>
      <c r="C814" s="37"/>
      <c r="D814" s="192" t="s">
        <v>160</v>
      </c>
      <c r="E814" s="37"/>
      <c r="F814" s="193" t="s">
        <v>1003</v>
      </c>
      <c r="G814" s="37"/>
      <c r="H814" s="37"/>
      <c r="I814" s="189"/>
      <c r="J814" s="37"/>
      <c r="K814" s="37"/>
      <c r="L814" s="40"/>
      <c r="M814" s="190"/>
      <c r="N814" s="191"/>
      <c r="O814" s="65"/>
      <c r="P814" s="65"/>
      <c r="Q814" s="65"/>
      <c r="R814" s="65"/>
      <c r="S814" s="65"/>
      <c r="T814" s="66"/>
      <c r="U814" s="35"/>
      <c r="V814" s="35"/>
      <c r="W814" s="35"/>
      <c r="X814" s="35"/>
      <c r="Y814" s="35"/>
      <c r="Z814" s="35"/>
      <c r="AA814" s="35"/>
      <c r="AB814" s="35"/>
      <c r="AC814" s="35"/>
      <c r="AD814" s="35"/>
      <c r="AE814" s="35"/>
      <c r="AT814" s="18" t="s">
        <v>160</v>
      </c>
      <c r="AU814" s="18" t="s">
        <v>83</v>
      </c>
    </row>
    <row r="815" spans="1:65" s="13" customFormat="1" ht="11.25">
      <c r="B815" s="195"/>
      <c r="C815" s="196"/>
      <c r="D815" s="187" t="s">
        <v>169</v>
      </c>
      <c r="E815" s="197" t="s">
        <v>19</v>
      </c>
      <c r="F815" s="198" t="s">
        <v>997</v>
      </c>
      <c r="G815" s="196"/>
      <c r="H815" s="199">
        <v>8</v>
      </c>
      <c r="I815" s="200"/>
      <c r="J815" s="196"/>
      <c r="K815" s="196"/>
      <c r="L815" s="201"/>
      <c r="M815" s="202"/>
      <c r="N815" s="203"/>
      <c r="O815" s="203"/>
      <c r="P815" s="203"/>
      <c r="Q815" s="203"/>
      <c r="R815" s="203"/>
      <c r="S815" s="203"/>
      <c r="T815" s="204"/>
      <c r="AT815" s="205" t="s">
        <v>169</v>
      </c>
      <c r="AU815" s="205" t="s">
        <v>83</v>
      </c>
      <c r="AV815" s="13" t="s">
        <v>83</v>
      </c>
      <c r="AW815" s="13" t="s">
        <v>34</v>
      </c>
      <c r="AX815" s="13" t="s">
        <v>73</v>
      </c>
      <c r="AY815" s="205" t="s">
        <v>149</v>
      </c>
    </row>
    <row r="816" spans="1:65" s="2" customFormat="1" ht="16.5" customHeight="1">
      <c r="A816" s="35"/>
      <c r="B816" s="36"/>
      <c r="C816" s="174" t="s">
        <v>1004</v>
      </c>
      <c r="D816" s="174" t="s">
        <v>151</v>
      </c>
      <c r="E816" s="175" t="s">
        <v>1005</v>
      </c>
      <c r="F816" s="176" t="s">
        <v>1006</v>
      </c>
      <c r="G816" s="177" t="s">
        <v>483</v>
      </c>
      <c r="H816" s="178">
        <v>16</v>
      </c>
      <c r="I816" s="179"/>
      <c r="J816" s="180">
        <f>ROUND(I816*H816,2)</f>
        <v>0</v>
      </c>
      <c r="K816" s="176" t="s">
        <v>155</v>
      </c>
      <c r="L816" s="40"/>
      <c r="M816" s="181" t="s">
        <v>19</v>
      </c>
      <c r="N816" s="182" t="s">
        <v>44</v>
      </c>
      <c r="O816" s="65"/>
      <c r="P816" s="183">
        <f>O816*H816</f>
        <v>0</v>
      </c>
      <c r="Q816" s="183">
        <v>2.0000000000000002E-5</v>
      </c>
      <c r="R816" s="183">
        <f>Q816*H816</f>
        <v>3.2000000000000003E-4</v>
      </c>
      <c r="S816" s="183">
        <v>0</v>
      </c>
      <c r="T816" s="184">
        <f>S816*H816</f>
        <v>0</v>
      </c>
      <c r="U816" s="35"/>
      <c r="V816" s="35"/>
      <c r="W816" s="35"/>
      <c r="X816" s="35"/>
      <c r="Y816" s="35"/>
      <c r="Z816" s="35"/>
      <c r="AA816" s="35"/>
      <c r="AB816" s="35"/>
      <c r="AC816" s="35"/>
      <c r="AD816" s="35"/>
      <c r="AE816" s="35"/>
      <c r="AR816" s="185" t="s">
        <v>156</v>
      </c>
      <c r="AT816" s="185" t="s">
        <v>151</v>
      </c>
      <c r="AU816" s="185" t="s">
        <v>83</v>
      </c>
      <c r="AY816" s="18" t="s">
        <v>149</v>
      </c>
      <c r="BE816" s="186">
        <f>IF(N816="základní",J816,0)</f>
        <v>0</v>
      </c>
      <c r="BF816" s="186">
        <f>IF(N816="snížená",J816,0)</f>
        <v>0</v>
      </c>
      <c r="BG816" s="186">
        <f>IF(N816="zákl. přenesená",J816,0)</f>
        <v>0</v>
      </c>
      <c r="BH816" s="186">
        <f>IF(N816="sníž. přenesená",J816,0)</f>
        <v>0</v>
      </c>
      <c r="BI816" s="186">
        <f>IF(N816="nulová",J816,0)</f>
        <v>0</v>
      </c>
      <c r="BJ816" s="18" t="s">
        <v>81</v>
      </c>
      <c r="BK816" s="186">
        <f>ROUND(I816*H816,2)</f>
        <v>0</v>
      </c>
      <c r="BL816" s="18" t="s">
        <v>156</v>
      </c>
      <c r="BM816" s="185" t="s">
        <v>1007</v>
      </c>
    </row>
    <row r="817" spans="1:65" s="2" customFormat="1" ht="11.25">
      <c r="A817" s="35"/>
      <c r="B817" s="36"/>
      <c r="C817" s="37"/>
      <c r="D817" s="187" t="s">
        <v>158</v>
      </c>
      <c r="E817" s="37"/>
      <c r="F817" s="188" t="s">
        <v>1008</v>
      </c>
      <c r="G817" s="37"/>
      <c r="H817" s="37"/>
      <c r="I817" s="189"/>
      <c r="J817" s="37"/>
      <c r="K817" s="37"/>
      <c r="L817" s="40"/>
      <c r="M817" s="190"/>
      <c r="N817" s="191"/>
      <c r="O817" s="65"/>
      <c r="P817" s="65"/>
      <c r="Q817" s="65"/>
      <c r="R817" s="65"/>
      <c r="S817" s="65"/>
      <c r="T817" s="66"/>
      <c r="U817" s="35"/>
      <c r="V817" s="35"/>
      <c r="W817" s="35"/>
      <c r="X817" s="35"/>
      <c r="Y817" s="35"/>
      <c r="Z817" s="35"/>
      <c r="AA817" s="35"/>
      <c r="AB817" s="35"/>
      <c r="AC817" s="35"/>
      <c r="AD817" s="35"/>
      <c r="AE817" s="35"/>
      <c r="AT817" s="18" t="s">
        <v>158</v>
      </c>
      <c r="AU817" s="18" t="s">
        <v>83</v>
      </c>
    </row>
    <row r="818" spans="1:65" s="2" customFormat="1" ht="11.25">
      <c r="A818" s="35"/>
      <c r="B818" s="36"/>
      <c r="C818" s="37"/>
      <c r="D818" s="192" t="s">
        <v>160</v>
      </c>
      <c r="E818" s="37"/>
      <c r="F818" s="193" t="s">
        <v>1009</v>
      </c>
      <c r="G818" s="37"/>
      <c r="H818" s="37"/>
      <c r="I818" s="189"/>
      <c r="J818" s="37"/>
      <c r="K818" s="37"/>
      <c r="L818" s="40"/>
      <c r="M818" s="190"/>
      <c r="N818" s="191"/>
      <c r="O818" s="65"/>
      <c r="P818" s="65"/>
      <c r="Q818" s="65"/>
      <c r="R818" s="65"/>
      <c r="S818" s="65"/>
      <c r="T818" s="66"/>
      <c r="U818" s="35"/>
      <c r="V818" s="35"/>
      <c r="W818" s="35"/>
      <c r="X818" s="35"/>
      <c r="Y818" s="35"/>
      <c r="Z818" s="35"/>
      <c r="AA818" s="35"/>
      <c r="AB818" s="35"/>
      <c r="AC818" s="35"/>
      <c r="AD818" s="35"/>
      <c r="AE818" s="35"/>
      <c r="AT818" s="18" t="s">
        <v>160</v>
      </c>
      <c r="AU818" s="18" t="s">
        <v>83</v>
      </c>
    </row>
    <row r="819" spans="1:65" s="13" customFormat="1" ht="11.25">
      <c r="B819" s="195"/>
      <c r="C819" s="196"/>
      <c r="D819" s="187" t="s">
        <v>169</v>
      </c>
      <c r="E819" s="197" t="s">
        <v>19</v>
      </c>
      <c r="F819" s="198" t="s">
        <v>1010</v>
      </c>
      <c r="G819" s="196"/>
      <c r="H819" s="199">
        <v>16</v>
      </c>
      <c r="I819" s="200"/>
      <c r="J819" s="196"/>
      <c r="K819" s="196"/>
      <c r="L819" s="201"/>
      <c r="M819" s="202"/>
      <c r="N819" s="203"/>
      <c r="O819" s="203"/>
      <c r="P819" s="203"/>
      <c r="Q819" s="203"/>
      <c r="R819" s="203"/>
      <c r="S819" s="203"/>
      <c r="T819" s="204"/>
      <c r="AT819" s="205" t="s">
        <v>169</v>
      </c>
      <c r="AU819" s="205" t="s">
        <v>83</v>
      </c>
      <c r="AV819" s="13" t="s">
        <v>83</v>
      </c>
      <c r="AW819" s="13" t="s">
        <v>34</v>
      </c>
      <c r="AX819" s="13" t="s">
        <v>73</v>
      </c>
      <c r="AY819" s="205" t="s">
        <v>149</v>
      </c>
    </row>
    <row r="820" spans="1:65" s="2" customFormat="1" ht="16.5" customHeight="1">
      <c r="A820" s="35"/>
      <c r="B820" s="36"/>
      <c r="C820" s="174" t="s">
        <v>1011</v>
      </c>
      <c r="D820" s="174" t="s">
        <v>151</v>
      </c>
      <c r="E820" s="175" t="s">
        <v>1012</v>
      </c>
      <c r="F820" s="176" t="s">
        <v>1013</v>
      </c>
      <c r="G820" s="177" t="s">
        <v>483</v>
      </c>
      <c r="H820" s="178">
        <v>16</v>
      </c>
      <c r="I820" s="179"/>
      <c r="J820" s="180">
        <f>ROUND(I820*H820,2)</f>
        <v>0</v>
      </c>
      <c r="K820" s="176" t="s">
        <v>155</v>
      </c>
      <c r="L820" s="40"/>
      <c r="M820" s="181" t="s">
        <v>19</v>
      </c>
      <c r="N820" s="182" t="s">
        <v>44</v>
      </c>
      <c r="O820" s="65"/>
      <c r="P820" s="183">
        <f>O820*H820</f>
        <v>0</v>
      </c>
      <c r="Q820" s="183">
        <v>3.6999999999999999E-4</v>
      </c>
      <c r="R820" s="183">
        <f>Q820*H820</f>
        <v>5.9199999999999999E-3</v>
      </c>
      <c r="S820" s="183">
        <v>0</v>
      </c>
      <c r="T820" s="184">
        <f>S820*H820</f>
        <v>0</v>
      </c>
      <c r="U820" s="35"/>
      <c r="V820" s="35"/>
      <c r="W820" s="35"/>
      <c r="X820" s="35"/>
      <c r="Y820" s="35"/>
      <c r="Z820" s="35"/>
      <c r="AA820" s="35"/>
      <c r="AB820" s="35"/>
      <c r="AC820" s="35"/>
      <c r="AD820" s="35"/>
      <c r="AE820" s="35"/>
      <c r="AR820" s="185" t="s">
        <v>156</v>
      </c>
      <c r="AT820" s="185" t="s">
        <v>151</v>
      </c>
      <c r="AU820" s="185" t="s">
        <v>83</v>
      </c>
      <c r="AY820" s="18" t="s">
        <v>149</v>
      </c>
      <c r="BE820" s="186">
        <f>IF(N820="základní",J820,0)</f>
        <v>0</v>
      </c>
      <c r="BF820" s="186">
        <f>IF(N820="snížená",J820,0)</f>
        <v>0</v>
      </c>
      <c r="BG820" s="186">
        <f>IF(N820="zákl. přenesená",J820,0)</f>
        <v>0</v>
      </c>
      <c r="BH820" s="186">
        <f>IF(N820="sníž. přenesená",J820,0)</f>
        <v>0</v>
      </c>
      <c r="BI820" s="186">
        <f>IF(N820="nulová",J820,0)</f>
        <v>0</v>
      </c>
      <c r="BJ820" s="18" t="s">
        <v>81</v>
      </c>
      <c r="BK820" s="186">
        <f>ROUND(I820*H820,2)</f>
        <v>0</v>
      </c>
      <c r="BL820" s="18" t="s">
        <v>156</v>
      </c>
      <c r="BM820" s="185" t="s">
        <v>1014</v>
      </c>
    </row>
    <row r="821" spans="1:65" s="2" customFormat="1" ht="11.25">
      <c r="A821" s="35"/>
      <c r="B821" s="36"/>
      <c r="C821" s="37"/>
      <c r="D821" s="187" t="s">
        <v>158</v>
      </c>
      <c r="E821" s="37"/>
      <c r="F821" s="188" t="s">
        <v>1015</v>
      </c>
      <c r="G821" s="37"/>
      <c r="H821" s="37"/>
      <c r="I821" s="189"/>
      <c r="J821" s="37"/>
      <c r="K821" s="37"/>
      <c r="L821" s="40"/>
      <c r="M821" s="190"/>
      <c r="N821" s="191"/>
      <c r="O821" s="65"/>
      <c r="P821" s="65"/>
      <c r="Q821" s="65"/>
      <c r="R821" s="65"/>
      <c r="S821" s="65"/>
      <c r="T821" s="66"/>
      <c r="U821" s="35"/>
      <c r="V821" s="35"/>
      <c r="W821" s="35"/>
      <c r="X821" s="35"/>
      <c r="Y821" s="35"/>
      <c r="Z821" s="35"/>
      <c r="AA821" s="35"/>
      <c r="AB821" s="35"/>
      <c r="AC821" s="35"/>
      <c r="AD821" s="35"/>
      <c r="AE821" s="35"/>
      <c r="AT821" s="18" t="s">
        <v>158</v>
      </c>
      <c r="AU821" s="18" t="s">
        <v>83</v>
      </c>
    </row>
    <row r="822" spans="1:65" s="2" customFormat="1" ht="11.25">
      <c r="A822" s="35"/>
      <c r="B822" s="36"/>
      <c r="C822" s="37"/>
      <c r="D822" s="192" t="s">
        <v>160</v>
      </c>
      <c r="E822" s="37"/>
      <c r="F822" s="193" t="s">
        <v>1016</v>
      </c>
      <c r="G822" s="37"/>
      <c r="H822" s="37"/>
      <c r="I822" s="189"/>
      <c r="J822" s="37"/>
      <c r="K822" s="37"/>
      <c r="L822" s="40"/>
      <c r="M822" s="190"/>
      <c r="N822" s="191"/>
      <c r="O822" s="65"/>
      <c r="P822" s="65"/>
      <c r="Q822" s="65"/>
      <c r="R822" s="65"/>
      <c r="S822" s="65"/>
      <c r="T822" s="66"/>
      <c r="U822" s="35"/>
      <c r="V822" s="35"/>
      <c r="W822" s="35"/>
      <c r="X822" s="35"/>
      <c r="Y822" s="35"/>
      <c r="Z822" s="35"/>
      <c r="AA822" s="35"/>
      <c r="AB822" s="35"/>
      <c r="AC822" s="35"/>
      <c r="AD822" s="35"/>
      <c r="AE822" s="35"/>
      <c r="AT822" s="18" t="s">
        <v>160</v>
      </c>
      <c r="AU822" s="18" t="s">
        <v>83</v>
      </c>
    </row>
    <row r="823" spans="1:65" s="13" customFormat="1" ht="11.25">
      <c r="B823" s="195"/>
      <c r="C823" s="196"/>
      <c r="D823" s="187" t="s">
        <v>169</v>
      </c>
      <c r="E823" s="197" t="s">
        <v>19</v>
      </c>
      <c r="F823" s="198" t="s">
        <v>1010</v>
      </c>
      <c r="G823" s="196"/>
      <c r="H823" s="199">
        <v>16</v>
      </c>
      <c r="I823" s="200"/>
      <c r="J823" s="196"/>
      <c r="K823" s="196"/>
      <c r="L823" s="201"/>
      <c r="M823" s="202"/>
      <c r="N823" s="203"/>
      <c r="O823" s="203"/>
      <c r="P823" s="203"/>
      <c r="Q823" s="203"/>
      <c r="R823" s="203"/>
      <c r="S823" s="203"/>
      <c r="T823" s="204"/>
      <c r="AT823" s="205" t="s">
        <v>169</v>
      </c>
      <c r="AU823" s="205" t="s">
        <v>83</v>
      </c>
      <c r="AV823" s="13" t="s">
        <v>83</v>
      </c>
      <c r="AW823" s="13" t="s">
        <v>34</v>
      </c>
      <c r="AX823" s="13" t="s">
        <v>73</v>
      </c>
      <c r="AY823" s="205" t="s">
        <v>149</v>
      </c>
    </row>
    <row r="824" spans="1:65" s="2" customFormat="1" ht="16.5" customHeight="1">
      <c r="A824" s="35"/>
      <c r="B824" s="36"/>
      <c r="C824" s="174" t="s">
        <v>1017</v>
      </c>
      <c r="D824" s="174" t="s">
        <v>151</v>
      </c>
      <c r="E824" s="175" t="s">
        <v>1018</v>
      </c>
      <c r="F824" s="176" t="s">
        <v>1019</v>
      </c>
      <c r="G824" s="177" t="s">
        <v>181</v>
      </c>
      <c r="H824" s="178">
        <v>1.641</v>
      </c>
      <c r="I824" s="179"/>
      <c r="J824" s="180">
        <f>ROUND(I824*H824,2)</f>
        <v>0</v>
      </c>
      <c r="K824" s="176" t="s">
        <v>155</v>
      </c>
      <c r="L824" s="40"/>
      <c r="M824" s="181" t="s">
        <v>19</v>
      </c>
      <c r="N824" s="182" t="s">
        <v>44</v>
      </c>
      <c r="O824" s="65"/>
      <c r="P824" s="183">
        <f>O824*H824</f>
        <v>0</v>
      </c>
      <c r="Q824" s="183">
        <v>0</v>
      </c>
      <c r="R824" s="183">
        <f>Q824*H824</f>
        <v>0</v>
      </c>
      <c r="S824" s="183">
        <v>2</v>
      </c>
      <c r="T824" s="184">
        <f>S824*H824</f>
        <v>3.282</v>
      </c>
      <c r="U824" s="35"/>
      <c r="V824" s="35"/>
      <c r="W824" s="35"/>
      <c r="X824" s="35"/>
      <c r="Y824" s="35"/>
      <c r="Z824" s="35"/>
      <c r="AA824" s="35"/>
      <c r="AB824" s="35"/>
      <c r="AC824" s="35"/>
      <c r="AD824" s="35"/>
      <c r="AE824" s="35"/>
      <c r="AR824" s="185" t="s">
        <v>156</v>
      </c>
      <c r="AT824" s="185" t="s">
        <v>151</v>
      </c>
      <c r="AU824" s="185" t="s">
        <v>83</v>
      </c>
      <c r="AY824" s="18" t="s">
        <v>149</v>
      </c>
      <c r="BE824" s="186">
        <f>IF(N824="základní",J824,0)</f>
        <v>0</v>
      </c>
      <c r="BF824" s="186">
        <f>IF(N824="snížená",J824,0)</f>
        <v>0</v>
      </c>
      <c r="BG824" s="186">
        <f>IF(N824="zákl. přenesená",J824,0)</f>
        <v>0</v>
      </c>
      <c r="BH824" s="186">
        <f>IF(N824="sníž. přenesená",J824,0)</f>
        <v>0</v>
      </c>
      <c r="BI824" s="186">
        <f>IF(N824="nulová",J824,0)</f>
        <v>0</v>
      </c>
      <c r="BJ824" s="18" t="s">
        <v>81</v>
      </c>
      <c r="BK824" s="186">
        <f>ROUND(I824*H824,2)</f>
        <v>0</v>
      </c>
      <c r="BL824" s="18" t="s">
        <v>156</v>
      </c>
      <c r="BM824" s="185" t="s">
        <v>1020</v>
      </c>
    </row>
    <row r="825" spans="1:65" s="2" customFormat="1" ht="11.25">
      <c r="A825" s="35"/>
      <c r="B825" s="36"/>
      <c r="C825" s="37"/>
      <c r="D825" s="187" t="s">
        <v>158</v>
      </c>
      <c r="E825" s="37"/>
      <c r="F825" s="188" t="s">
        <v>1021</v>
      </c>
      <c r="G825" s="37"/>
      <c r="H825" s="37"/>
      <c r="I825" s="189"/>
      <c r="J825" s="37"/>
      <c r="K825" s="37"/>
      <c r="L825" s="40"/>
      <c r="M825" s="190"/>
      <c r="N825" s="191"/>
      <c r="O825" s="65"/>
      <c r="P825" s="65"/>
      <c r="Q825" s="65"/>
      <c r="R825" s="65"/>
      <c r="S825" s="65"/>
      <c r="T825" s="66"/>
      <c r="U825" s="35"/>
      <c r="V825" s="35"/>
      <c r="W825" s="35"/>
      <c r="X825" s="35"/>
      <c r="Y825" s="35"/>
      <c r="Z825" s="35"/>
      <c r="AA825" s="35"/>
      <c r="AB825" s="35"/>
      <c r="AC825" s="35"/>
      <c r="AD825" s="35"/>
      <c r="AE825" s="35"/>
      <c r="AT825" s="18" t="s">
        <v>158</v>
      </c>
      <c r="AU825" s="18" t="s">
        <v>83</v>
      </c>
    </row>
    <row r="826" spans="1:65" s="2" customFormat="1" ht="11.25">
      <c r="A826" s="35"/>
      <c r="B826" s="36"/>
      <c r="C826" s="37"/>
      <c r="D826" s="192" t="s">
        <v>160</v>
      </c>
      <c r="E826" s="37"/>
      <c r="F826" s="193" t="s">
        <v>1022</v>
      </c>
      <c r="G826" s="37"/>
      <c r="H826" s="37"/>
      <c r="I826" s="189"/>
      <c r="J826" s="37"/>
      <c r="K826" s="37"/>
      <c r="L826" s="40"/>
      <c r="M826" s="190"/>
      <c r="N826" s="191"/>
      <c r="O826" s="65"/>
      <c r="P826" s="65"/>
      <c r="Q826" s="65"/>
      <c r="R826" s="65"/>
      <c r="S826" s="65"/>
      <c r="T826" s="66"/>
      <c r="U826" s="35"/>
      <c r="V826" s="35"/>
      <c r="W826" s="35"/>
      <c r="X826" s="35"/>
      <c r="Y826" s="35"/>
      <c r="Z826" s="35"/>
      <c r="AA826" s="35"/>
      <c r="AB826" s="35"/>
      <c r="AC826" s="35"/>
      <c r="AD826" s="35"/>
      <c r="AE826" s="35"/>
      <c r="AT826" s="18" t="s">
        <v>160</v>
      </c>
      <c r="AU826" s="18" t="s">
        <v>83</v>
      </c>
    </row>
    <row r="827" spans="1:65" s="14" customFormat="1" ht="11.25">
      <c r="B827" s="206"/>
      <c r="C827" s="207"/>
      <c r="D827" s="187" t="s">
        <v>169</v>
      </c>
      <c r="E827" s="208" t="s">
        <v>19</v>
      </c>
      <c r="F827" s="209" t="s">
        <v>1023</v>
      </c>
      <c r="G827" s="207"/>
      <c r="H827" s="208" t="s">
        <v>19</v>
      </c>
      <c r="I827" s="210"/>
      <c r="J827" s="207"/>
      <c r="K827" s="207"/>
      <c r="L827" s="211"/>
      <c r="M827" s="212"/>
      <c r="N827" s="213"/>
      <c r="O827" s="213"/>
      <c r="P827" s="213"/>
      <c r="Q827" s="213"/>
      <c r="R827" s="213"/>
      <c r="S827" s="213"/>
      <c r="T827" s="214"/>
      <c r="AT827" s="215" t="s">
        <v>169</v>
      </c>
      <c r="AU827" s="215" t="s">
        <v>83</v>
      </c>
      <c r="AV827" s="14" t="s">
        <v>81</v>
      </c>
      <c r="AW827" s="14" t="s">
        <v>34</v>
      </c>
      <c r="AX827" s="14" t="s">
        <v>73</v>
      </c>
      <c r="AY827" s="215" t="s">
        <v>149</v>
      </c>
    </row>
    <row r="828" spans="1:65" s="13" customFormat="1" ht="11.25">
      <c r="B828" s="195"/>
      <c r="C828" s="196"/>
      <c r="D828" s="187" t="s">
        <v>169</v>
      </c>
      <c r="E828" s="197" t="s">
        <v>19</v>
      </c>
      <c r="F828" s="198" t="s">
        <v>1024</v>
      </c>
      <c r="G828" s="196"/>
      <c r="H828" s="199">
        <v>1.641</v>
      </c>
      <c r="I828" s="200"/>
      <c r="J828" s="196"/>
      <c r="K828" s="196"/>
      <c r="L828" s="201"/>
      <c r="M828" s="202"/>
      <c r="N828" s="203"/>
      <c r="O828" s="203"/>
      <c r="P828" s="203"/>
      <c r="Q828" s="203"/>
      <c r="R828" s="203"/>
      <c r="S828" s="203"/>
      <c r="T828" s="204"/>
      <c r="AT828" s="205" t="s">
        <v>169</v>
      </c>
      <c r="AU828" s="205" t="s">
        <v>83</v>
      </c>
      <c r="AV828" s="13" t="s">
        <v>83</v>
      </c>
      <c r="AW828" s="13" t="s">
        <v>34</v>
      </c>
      <c r="AX828" s="13" t="s">
        <v>73</v>
      </c>
      <c r="AY828" s="205" t="s">
        <v>149</v>
      </c>
    </row>
    <row r="829" spans="1:65" s="2" customFormat="1" ht="16.5" customHeight="1">
      <c r="A829" s="35"/>
      <c r="B829" s="36"/>
      <c r="C829" s="174" t="s">
        <v>1025</v>
      </c>
      <c r="D829" s="174" t="s">
        <v>151</v>
      </c>
      <c r="E829" s="175" t="s">
        <v>1026</v>
      </c>
      <c r="F829" s="176" t="s">
        <v>1027</v>
      </c>
      <c r="G829" s="177" t="s">
        <v>181</v>
      </c>
      <c r="H829" s="178">
        <v>10.927</v>
      </c>
      <c r="I829" s="179"/>
      <c r="J829" s="180">
        <f>ROUND(I829*H829,2)</f>
        <v>0</v>
      </c>
      <c r="K829" s="176" t="s">
        <v>155</v>
      </c>
      <c r="L829" s="40"/>
      <c r="M829" s="181" t="s">
        <v>19</v>
      </c>
      <c r="N829" s="182" t="s">
        <v>44</v>
      </c>
      <c r="O829" s="65"/>
      <c r="P829" s="183">
        <f>O829*H829</f>
        <v>0</v>
      </c>
      <c r="Q829" s="183">
        <v>0</v>
      </c>
      <c r="R829" s="183">
        <f>Q829*H829</f>
        <v>0</v>
      </c>
      <c r="S829" s="183">
        <v>1.8</v>
      </c>
      <c r="T829" s="184">
        <f>S829*H829</f>
        <v>19.668600000000001</v>
      </c>
      <c r="U829" s="35"/>
      <c r="V829" s="35"/>
      <c r="W829" s="35"/>
      <c r="X829" s="35"/>
      <c r="Y829" s="35"/>
      <c r="Z829" s="35"/>
      <c r="AA829" s="35"/>
      <c r="AB829" s="35"/>
      <c r="AC829" s="35"/>
      <c r="AD829" s="35"/>
      <c r="AE829" s="35"/>
      <c r="AR829" s="185" t="s">
        <v>156</v>
      </c>
      <c r="AT829" s="185" t="s">
        <v>151</v>
      </c>
      <c r="AU829" s="185" t="s">
        <v>83</v>
      </c>
      <c r="AY829" s="18" t="s">
        <v>149</v>
      </c>
      <c r="BE829" s="186">
        <f>IF(N829="základní",J829,0)</f>
        <v>0</v>
      </c>
      <c r="BF829" s="186">
        <f>IF(N829="snížená",J829,0)</f>
        <v>0</v>
      </c>
      <c r="BG829" s="186">
        <f>IF(N829="zákl. přenesená",J829,0)</f>
        <v>0</v>
      </c>
      <c r="BH829" s="186">
        <f>IF(N829="sníž. přenesená",J829,0)</f>
        <v>0</v>
      </c>
      <c r="BI829" s="186">
        <f>IF(N829="nulová",J829,0)</f>
        <v>0</v>
      </c>
      <c r="BJ829" s="18" t="s">
        <v>81</v>
      </c>
      <c r="BK829" s="186">
        <f>ROUND(I829*H829,2)</f>
        <v>0</v>
      </c>
      <c r="BL829" s="18" t="s">
        <v>156</v>
      </c>
      <c r="BM829" s="185" t="s">
        <v>1028</v>
      </c>
    </row>
    <row r="830" spans="1:65" s="2" customFormat="1" ht="19.5">
      <c r="A830" s="35"/>
      <c r="B830" s="36"/>
      <c r="C830" s="37"/>
      <c r="D830" s="187" t="s">
        <v>158</v>
      </c>
      <c r="E830" s="37"/>
      <c r="F830" s="188" t="s">
        <v>1029</v>
      </c>
      <c r="G830" s="37"/>
      <c r="H830" s="37"/>
      <c r="I830" s="189"/>
      <c r="J830" s="37"/>
      <c r="K830" s="37"/>
      <c r="L830" s="40"/>
      <c r="M830" s="190"/>
      <c r="N830" s="191"/>
      <c r="O830" s="65"/>
      <c r="P830" s="65"/>
      <c r="Q830" s="65"/>
      <c r="R830" s="65"/>
      <c r="S830" s="65"/>
      <c r="T830" s="66"/>
      <c r="U830" s="35"/>
      <c r="V830" s="35"/>
      <c r="W830" s="35"/>
      <c r="X830" s="35"/>
      <c r="Y830" s="35"/>
      <c r="Z830" s="35"/>
      <c r="AA830" s="35"/>
      <c r="AB830" s="35"/>
      <c r="AC830" s="35"/>
      <c r="AD830" s="35"/>
      <c r="AE830" s="35"/>
      <c r="AT830" s="18" t="s">
        <v>158</v>
      </c>
      <c r="AU830" s="18" t="s">
        <v>83</v>
      </c>
    </row>
    <row r="831" spans="1:65" s="2" customFormat="1" ht="11.25">
      <c r="A831" s="35"/>
      <c r="B831" s="36"/>
      <c r="C831" s="37"/>
      <c r="D831" s="192" t="s">
        <v>160</v>
      </c>
      <c r="E831" s="37"/>
      <c r="F831" s="193" t="s">
        <v>1030</v>
      </c>
      <c r="G831" s="37"/>
      <c r="H831" s="37"/>
      <c r="I831" s="189"/>
      <c r="J831" s="37"/>
      <c r="K831" s="37"/>
      <c r="L831" s="40"/>
      <c r="M831" s="190"/>
      <c r="N831" s="191"/>
      <c r="O831" s="65"/>
      <c r="P831" s="65"/>
      <c r="Q831" s="65"/>
      <c r="R831" s="65"/>
      <c r="S831" s="65"/>
      <c r="T831" s="66"/>
      <c r="U831" s="35"/>
      <c r="V831" s="35"/>
      <c r="W831" s="35"/>
      <c r="X831" s="35"/>
      <c r="Y831" s="35"/>
      <c r="Z831" s="35"/>
      <c r="AA831" s="35"/>
      <c r="AB831" s="35"/>
      <c r="AC831" s="35"/>
      <c r="AD831" s="35"/>
      <c r="AE831" s="35"/>
      <c r="AT831" s="18" t="s">
        <v>160</v>
      </c>
      <c r="AU831" s="18" t="s">
        <v>83</v>
      </c>
    </row>
    <row r="832" spans="1:65" s="14" customFormat="1" ht="11.25">
      <c r="B832" s="206"/>
      <c r="C832" s="207"/>
      <c r="D832" s="187" t="s">
        <v>169</v>
      </c>
      <c r="E832" s="208" t="s">
        <v>19</v>
      </c>
      <c r="F832" s="209" t="s">
        <v>1031</v>
      </c>
      <c r="G832" s="207"/>
      <c r="H832" s="208" t="s">
        <v>19</v>
      </c>
      <c r="I832" s="210"/>
      <c r="J832" s="207"/>
      <c r="K832" s="207"/>
      <c r="L832" s="211"/>
      <c r="M832" s="212"/>
      <c r="N832" s="213"/>
      <c r="O832" s="213"/>
      <c r="P832" s="213"/>
      <c r="Q832" s="213"/>
      <c r="R832" s="213"/>
      <c r="S832" s="213"/>
      <c r="T832" s="214"/>
      <c r="AT832" s="215" t="s">
        <v>169</v>
      </c>
      <c r="AU832" s="215" t="s">
        <v>83</v>
      </c>
      <c r="AV832" s="14" t="s">
        <v>81</v>
      </c>
      <c r="AW832" s="14" t="s">
        <v>34</v>
      </c>
      <c r="AX832" s="14" t="s">
        <v>73</v>
      </c>
      <c r="AY832" s="215" t="s">
        <v>149</v>
      </c>
    </row>
    <row r="833" spans="1:65" s="13" customFormat="1" ht="11.25">
      <c r="B833" s="195"/>
      <c r="C833" s="196"/>
      <c r="D833" s="187" t="s">
        <v>169</v>
      </c>
      <c r="E833" s="197" t="s">
        <v>19</v>
      </c>
      <c r="F833" s="198" t="s">
        <v>1032</v>
      </c>
      <c r="G833" s="196"/>
      <c r="H833" s="199">
        <v>9.6959999999999997</v>
      </c>
      <c r="I833" s="200"/>
      <c r="J833" s="196"/>
      <c r="K833" s="196"/>
      <c r="L833" s="201"/>
      <c r="M833" s="202"/>
      <c r="N833" s="203"/>
      <c r="O833" s="203"/>
      <c r="P833" s="203"/>
      <c r="Q833" s="203"/>
      <c r="R833" s="203"/>
      <c r="S833" s="203"/>
      <c r="T833" s="204"/>
      <c r="AT833" s="205" t="s">
        <v>169</v>
      </c>
      <c r="AU833" s="205" t="s">
        <v>83</v>
      </c>
      <c r="AV833" s="13" t="s">
        <v>83</v>
      </c>
      <c r="AW833" s="13" t="s">
        <v>34</v>
      </c>
      <c r="AX833" s="13" t="s">
        <v>73</v>
      </c>
      <c r="AY833" s="205" t="s">
        <v>149</v>
      </c>
    </row>
    <row r="834" spans="1:65" s="14" customFormat="1" ht="11.25">
      <c r="B834" s="206"/>
      <c r="C834" s="207"/>
      <c r="D834" s="187" t="s">
        <v>169</v>
      </c>
      <c r="E834" s="208" t="s">
        <v>19</v>
      </c>
      <c r="F834" s="209" t="s">
        <v>1023</v>
      </c>
      <c r="G834" s="207"/>
      <c r="H834" s="208" t="s">
        <v>19</v>
      </c>
      <c r="I834" s="210"/>
      <c r="J834" s="207"/>
      <c r="K834" s="207"/>
      <c r="L834" s="211"/>
      <c r="M834" s="212"/>
      <c r="N834" s="213"/>
      <c r="O834" s="213"/>
      <c r="P834" s="213"/>
      <c r="Q834" s="213"/>
      <c r="R834" s="213"/>
      <c r="S834" s="213"/>
      <c r="T834" s="214"/>
      <c r="AT834" s="215" t="s">
        <v>169</v>
      </c>
      <c r="AU834" s="215" t="s">
        <v>83</v>
      </c>
      <c r="AV834" s="14" t="s">
        <v>81</v>
      </c>
      <c r="AW834" s="14" t="s">
        <v>34</v>
      </c>
      <c r="AX834" s="14" t="s">
        <v>73</v>
      </c>
      <c r="AY834" s="215" t="s">
        <v>149</v>
      </c>
    </row>
    <row r="835" spans="1:65" s="13" customFormat="1" ht="11.25">
      <c r="B835" s="195"/>
      <c r="C835" s="196"/>
      <c r="D835" s="187" t="s">
        <v>169</v>
      </c>
      <c r="E835" s="197" t="s">
        <v>19</v>
      </c>
      <c r="F835" s="198" t="s">
        <v>1033</v>
      </c>
      <c r="G835" s="196"/>
      <c r="H835" s="199">
        <v>1.2310000000000001</v>
      </c>
      <c r="I835" s="200"/>
      <c r="J835" s="196"/>
      <c r="K835" s="196"/>
      <c r="L835" s="201"/>
      <c r="M835" s="202"/>
      <c r="N835" s="203"/>
      <c r="O835" s="203"/>
      <c r="P835" s="203"/>
      <c r="Q835" s="203"/>
      <c r="R835" s="203"/>
      <c r="S835" s="203"/>
      <c r="T835" s="204"/>
      <c r="AT835" s="205" t="s">
        <v>169</v>
      </c>
      <c r="AU835" s="205" t="s">
        <v>83</v>
      </c>
      <c r="AV835" s="13" t="s">
        <v>83</v>
      </c>
      <c r="AW835" s="13" t="s">
        <v>34</v>
      </c>
      <c r="AX835" s="13" t="s">
        <v>73</v>
      </c>
      <c r="AY835" s="205" t="s">
        <v>149</v>
      </c>
    </row>
    <row r="836" spans="1:65" s="2" customFormat="1" ht="16.5" customHeight="1">
      <c r="A836" s="35"/>
      <c r="B836" s="36"/>
      <c r="C836" s="174" t="s">
        <v>1034</v>
      </c>
      <c r="D836" s="174" t="s">
        <v>151</v>
      </c>
      <c r="E836" s="175" t="s">
        <v>1035</v>
      </c>
      <c r="F836" s="176" t="s">
        <v>1036</v>
      </c>
      <c r="G836" s="177" t="s">
        <v>181</v>
      </c>
      <c r="H836" s="178">
        <v>1.528</v>
      </c>
      <c r="I836" s="179"/>
      <c r="J836" s="180">
        <f>ROUND(I836*H836,2)</f>
        <v>0</v>
      </c>
      <c r="K836" s="176" t="s">
        <v>155</v>
      </c>
      <c r="L836" s="40"/>
      <c r="M836" s="181" t="s">
        <v>19</v>
      </c>
      <c r="N836" s="182" t="s">
        <v>44</v>
      </c>
      <c r="O836" s="65"/>
      <c r="P836" s="183">
        <f>O836*H836</f>
        <v>0</v>
      </c>
      <c r="Q836" s="183">
        <v>0</v>
      </c>
      <c r="R836" s="183">
        <f>Q836*H836</f>
        <v>0</v>
      </c>
      <c r="S836" s="183">
        <v>2.4</v>
      </c>
      <c r="T836" s="184">
        <f>S836*H836</f>
        <v>3.6671999999999998</v>
      </c>
      <c r="U836" s="35"/>
      <c r="V836" s="35"/>
      <c r="W836" s="35"/>
      <c r="X836" s="35"/>
      <c r="Y836" s="35"/>
      <c r="Z836" s="35"/>
      <c r="AA836" s="35"/>
      <c r="AB836" s="35"/>
      <c r="AC836" s="35"/>
      <c r="AD836" s="35"/>
      <c r="AE836" s="35"/>
      <c r="AR836" s="185" t="s">
        <v>156</v>
      </c>
      <c r="AT836" s="185" t="s">
        <v>151</v>
      </c>
      <c r="AU836" s="185" t="s">
        <v>83</v>
      </c>
      <c r="AY836" s="18" t="s">
        <v>149</v>
      </c>
      <c r="BE836" s="186">
        <f>IF(N836="základní",J836,0)</f>
        <v>0</v>
      </c>
      <c r="BF836" s="186">
        <f>IF(N836="snížená",J836,0)</f>
        <v>0</v>
      </c>
      <c r="BG836" s="186">
        <f>IF(N836="zákl. přenesená",J836,0)</f>
        <v>0</v>
      </c>
      <c r="BH836" s="186">
        <f>IF(N836="sníž. přenesená",J836,0)</f>
        <v>0</v>
      </c>
      <c r="BI836" s="186">
        <f>IF(N836="nulová",J836,0)</f>
        <v>0</v>
      </c>
      <c r="BJ836" s="18" t="s">
        <v>81</v>
      </c>
      <c r="BK836" s="186">
        <f>ROUND(I836*H836,2)</f>
        <v>0</v>
      </c>
      <c r="BL836" s="18" t="s">
        <v>156</v>
      </c>
      <c r="BM836" s="185" t="s">
        <v>1037</v>
      </c>
    </row>
    <row r="837" spans="1:65" s="2" customFormat="1" ht="11.25">
      <c r="A837" s="35"/>
      <c r="B837" s="36"/>
      <c r="C837" s="37"/>
      <c r="D837" s="187" t="s">
        <v>158</v>
      </c>
      <c r="E837" s="37"/>
      <c r="F837" s="188" t="s">
        <v>1038</v>
      </c>
      <c r="G837" s="37"/>
      <c r="H837" s="37"/>
      <c r="I837" s="189"/>
      <c r="J837" s="37"/>
      <c r="K837" s="37"/>
      <c r="L837" s="40"/>
      <c r="M837" s="190"/>
      <c r="N837" s="191"/>
      <c r="O837" s="65"/>
      <c r="P837" s="65"/>
      <c r="Q837" s="65"/>
      <c r="R837" s="65"/>
      <c r="S837" s="65"/>
      <c r="T837" s="66"/>
      <c r="U837" s="35"/>
      <c r="V837" s="35"/>
      <c r="W837" s="35"/>
      <c r="X837" s="35"/>
      <c r="Y837" s="35"/>
      <c r="Z837" s="35"/>
      <c r="AA837" s="35"/>
      <c r="AB837" s="35"/>
      <c r="AC837" s="35"/>
      <c r="AD837" s="35"/>
      <c r="AE837" s="35"/>
      <c r="AT837" s="18" t="s">
        <v>158</v>
      </c>
      <c r="AU837" s="18" t="s">
        <v>83</v>
      </c>
    </row>
    <row r="838" spans="1:65" s="2" customFormat="1" ht="11.25">
      <c r="A838" s="35"/>
      <c r="B838" s="36"/>
      <c r="C838" s="37"/>
      <c r="D838" s="192" t="s">
        <v>160</v>
      </c>
      <c r="E838" s="37"/>
      <c r="F838" s="193" t="s">
        <v>1039</v>
      </c>
      <c r="G838" s="37"/>
      <c r="H838" s="37"/>
      <c r="I838" s="189"/>
      <c r="J838" s="37"/>
      <c r="K838" s="37"/>
      <c r="L838" s="40"/>
      <c r="M838" s="190"/>
      <c r="N838" s="191"/>
      <c r="O838" s="65"/>
      <c r="P838" s="65"/>
      <c r="Q838" s="65"/>
      <c r="R838" s="65"/>
      <c r="S838" s="65"/>
      <c r="T838" s="66"/>
      <c r="U838" s="35"/>
      <c r="V838" s="35"/>
      <c r="W838" s="35"/>
      <c r="X838" s="35"/>
      <c r="Y838" s="35"/>
      <c r="Z838" s="35"/>
      <c r="AA838" s="35"/>
      <c r="AB838" s="35"/>
      <c r="AC838" s="35"/>
      <c r="AD838" s="35"/>
      <c r="AE838" s="35"/>
      <c r="AT838" s="18" t="s">
        <v>160</v>
      </c>
      <c r="AU838" s="18" t="s">
        <v>83</v>
      </c>
    </row>
    <row r="839" spans="1:65" s="14" customFormat="1" ht="11.25">
      <c r="B839" s="206"/>
      <c r="C839" s="207"/>
      <c r="D839" s="187" t="s">
        <v>169</v>
      </c>
      <c r="E839" s="208" t="s">
        <v>19</v>
      </c>
      <c r="F839" s="209" t="s">
        <v>1040</v>
      </c>
      <c r="G839" s="207"/>
      <c r="H839" s="208" t="s">
        <v>19</v>
      </c>
      <c r="I839" s="210"/>
      <c r="J839" s="207"/>
      <c r="K839" s="207"/>
      <c r="L839" s="211"/>
      <c r="M839" s="212"/>
      <c r="N839" s="213"/>
      <c r="O839" s="213"/>
      <c r="P839" s="213"/>
      <c r="Q839" s="213"/>
      <c r="R839" s="213"/>
      <c r="S839" s="213"/>
      <c r="T839" s="214"/>
      <c r="AT839" s="215" t="s">
        <v>169</v>
      </c>
      <c r="AU839" s="215" t="s">
        <v>83</v>
      </c>
      <c r="AV839" s="14" t="s">
        <v>81</v>
      </c>
      <c r="AW839" s="14" t="s">
        <v>34</v>
      </c>
      <c r="AX839" s="14" t="s">
        <v>73</v>
      </c>
      <c r="AY839" s="215" t="s">
        <v>149</v>
      </c>
    </row>
    <row r="840" spans="1:65" s="13" customFormat="1" ht="11.25">
      <c r="B840" s="195"/>
      <c r="C840" s="196"/>
      <c r="D840" s="187" t="s">
        <v>169</v>
      </c>
      <c r="E840" s="197" t="s">
        <v>19</v>
      </c>
      <c r="F840" s="198" t="s">
        <v>1041</v>
      </c>
      <c r="G840" s="196"/>
      <c r="H840" s="199">
        <v>1.528</v>
      </c>
      <c r="I840" s="200"/>
      <c r="J840" s="196"/>
      <c r="K840" s="196"/>
      <c r="L840" s="201"/>
      <c r="M840" s="202"/>
      <c r="N840" s="203"/>
      <c r="O840" s="203"/>
      <c r="P840" s="203"/>
      <c r="Q840" s="203"/>
      <c r="R840" s="203"/>
      <c r="S840" s="203"/>
      <c r="T840" s="204"/>
      <c r="AT840" s="205" t="s">
        <v>169</v>
      </c>
      <c r="AU840" s="205" t="s">
        <v>83</v>
      </c>
      <c r="AV840" s="13" t="s">
        <v>83</v>
      </c>
      <c r="AW840" s="13" t="s">
        <v>34</v>
      </c>
      <c r="AX840" s="13" t="s">
        <v>73</v>
      </c>
      <c r="AY840" s="205" t="s">
        <v>149</v>
      </c>
    </row>
    <row r="841" spans="1:65" s="2" customFormat="1" ht="16.5" customHeight="1">
      <c r="A841" s="35"/>
      <c r="B841" s="36"/>
      <c r="C841" s="174" t="s">
        <v>1042</v>
      </c>
      <c r="D841" s="174" t="s">
        <v>151</v>
      </c>
      <c r="E841" s="175" t="s">
        <v>1043</v>
      </c>
      <c r="F841" s="176" t="s">
        <v>1044</v>
      </c>
      <c r="G841" s="177" t="s">
        <v>154</v>
      </c>
      <c r="H841" s="178">
        <v>2.15</v>
      </c>
      <c r="I841" s="179"/>
      <c r="J841" s="180">
        <f>ROUND(I841*H841,2)</f>
        <v>0</v>
      </c>
      <c r="K841" s="176" t="s">
        <v>155</v>
      </c>
      <c r="L841" s="40"/>
      <c r="M841" s="181" t="s">
        <v>19</v>
      </c>
      <c r="N841" s="182" t="s">
        <v>44</v>
      </c>
      <c r="O841" s="65"/>
      <c r="P841" s="183">
        <f>O841*H841</f>
        <v>0</v>
      </c>
      <c r="Q841" s="183">
        <v>0</v>
      </c>
      <c r="R841" s="183">
        <f>Q841*H841</f>
        <v>0</v>
      </c>
      <c r="S841" s="183">
        <v>0.38300000000000001</v>
      </c>
      <c r="T841" s="184">
        <f>S841*H841</f>
        <v>0.82345000000000002</v>
      </c>
      <c r="U841" s="35"/>
      <c r="V841" s="35"/>
      <c r="W841" s="35"/>
      <c r="X841" s="35"/>
      <c r="Y841" s="35"/>
      <c r="Z841" s="35"/>
      <c r="AA841" s="35"/>
      <c r="AB841" s="35"/>
      <c r="AC841" s="35"/>
      <c r="AD841" s="35"/>
      <c r="AE841" s="35"/>
      <c r="AR841" s="185" t="s">
        <v>156</v>
      </c>
      <c r="AT841" s="185" t="s">
        <v>151</v>
      </c>
      <c r="AU841" s="185" t="s">
        <v>83</v>
      </c>
      <c r="AY841" s="18" t="s">
        <v>149</v>
      </c>
      <c r="BE841" s="186">
        <f>IF(N841="základní",J841,0)</f>
        <v>0</v>
      </c>
      <c r="BF841" s="186">
        <f>IF(N841="snížená",J841,0)</f>
        <v>0</v>
      </c>
      <c r="BG841" s="186">
        <f>IF(N841="zákl. přenesená",J841,0)</f>
        <v>0</v>
      </c>
      <c r="BH841" s="186">
        <f>IF(N841="sníž. přenesená",J841,0)</f>
        <v>0</v>
      </c>
      <c r="BI841" s="186">
        <f>IF(N841="nulová",J841,0)</f>
        <v>0</v>
      </c>
      <c r="BJ841" s="18" t="s">
        <v>81</v>
      </c>
      <c r="BK841" s="186">
        <f>ROUND(I841*H841,2)</f>
        <v>0</v>
      </c>
      <c r="BL841" s="18" t="s">
        <v>156</v>
      </c>
      <c r="BM841" s="185" t="s">
        <v>1045</v>
      </c>
    </row>
    <row r="842" spans="1:65" s="2" customFormat="1" ht="11.25">
      <c r="A842" s="35"/>
      <c r="B842" s="36"/>
      <c r="C842" s="37"/>
      <c r="D842" s="187" t="s">
        <v>158</v>
      </c>
      <c r="E842" s="37"/>
      <c r="F842" s="188" t="s">
        <v>1046</v>
      </c>
      <c r="G842" s="37"/>
      <c r="H842" s="37"/>
      <c r="I842" s="189"/>
      <c r="J842" s="37"/>
      <c r="K842" s="37"/>
      <c r="L842" s="40"/>
      <c r="M842" s="190"/>
      <c r="N842" s="191"/>
      <c r="O842" s="65"/>
      <c r="P842" s="65"/>
      <c r="Q842" s="65"/>
      <c r="R842" s="65"/>
      <c r="S842" s="65"/>
      <c r="T842" s="66"/>
      <c r="U842" s="35"/>
      <c r="V842" s="35"/>
      <c r="W842" s="35"/>
      <c r="X842" s="35"/>
      <c r="Y842" s="35"/>
      <c r="Z842" s="35"/>
      <c r="AA842" s="35"/>
      <c r="AB842" s="35"/>
      <c r="AC842" s="35"/>
      <c r="AD842" s="35"/>
      <c r="AE842" s="35"/>
      <c r="AT842" s="18" t="s">
        <v>158</v>
      </c>
      <c r="AU842" s="18" t="s">
        <v>83</v>
      </c>
    </row>
    <row r="843" spans="1:65" s="2" customFormat="1" ht="11.25">
      <c r="A843" s="35"/>
      <c r="B843" s="36"/>
      <c r="C843" s="37"/>
      <c r="D843" s="192" t="s">
        <v>160</v>
      </c>
      <c r="E843" s="37"/>
      <c r="F843" s="193" t="s">
        <v>1047</v>
      </c>
      <c r="G843" s="37"/>
      <c r="H843" s="37"/>
      <c r="I843" s="189"/>
      <c r="J843" s="37"/>
      <c r="K843" s="37"/>
      <c r="L843" s="40"/>
      <c r="M843" s="190"/>
      <c r="N843" s="191"/>
      <c r="O843" s="65"/>
      <c r="P843" s="65"/>
      <c r="Q843" s="65"/>
      <c r="R843" s="65"/>
      <c r="S843" s="65"/>
      <c r="T843" s="66"/>
      <c r="U843" s="35"/>
      <c r="V843" s="35"/>
      <c r="W843" s="35"/>
      <c r="X843" s="35"/>
      <c r="Y843" s="35"/>
      <c r="Z843" s="35"/>
      <c r="AA843" s="35"/>
      <c r="AB843" s="35"/>
      <c r="AC843" s="35"/>
      <c r="AD843" s="35"/>
      <c r="AE843" s="35"/>
      <c r="AT843" s="18" t="s">
        <v>160</v>
      </c>
      <c r="AU843" s="18" t="s">
        <v>83</v>
      </c>
    </row>
    <row r="844" spans="1:65" s="13" customFormat="1" ht="11.25">
      <c r="B844" s="195"/>
      <c r="C844" s="196"/>
      <c r="D844" s="187" t="s">
        <v>169</v>
      </c>
      <c r="E844" s="197" t="s">
        <v>19</v>
      </c>
      <c r="F844" s="198" t="s">
        <v>1048</v>
      </c>
      <c r="G844" s="196"/>
      <c r="H844" s="199">
        <v>2.15</v>
      </c>
      <c r="I844" s="200"/>
      <c r="J844" s="196"/>
      <c r="K844" s="196"/>
      <c r="L844" s="201"/>
      <c r="M844" s="202"/>
      <c r="N844" s="203"/>
      <c r="O844" s="203"/>
      <c r="P844" s="203"/>
      <c r="Q844" s="203"/>
      <c r="R844" s="203"/>
      <c r="S844" s="203"/>
      <c r="T844" s="204"/>
      <c r="AT844" s="205" t="s">
        <v>169</v>
      </c>
      <c r="AU844" s="205" t="s">
        <v>83</v>
      </c>
      <c r="AV844" s="13" t="s">
        <v>83</v>
      </c>
      <c r="AW844" s="13" t="s">
        <v>34</v>
      </c>
      <c r="AX844" s="13" t="s">
        <v>73</v>
      </c>
      <c r="AY844" s="205" t="s">
        <v>149</v>
      </c>
    </row>
    <row r="845" spans="1:65" s="2" customFormat="1" ht="21.75" customHeight="1">
      <c r="A845" s="35"/>
      <c r="B845" s="36"/>
      <c r="C845" s="174" t="s">
        <v>1049</v>
      </c>
      <c r="D845" s="174" t="s">
        <v>151</v>
      </c>
      <c r="E845" s="175" t="s">
        <v>1050</v>
      </c>
      <c r="F845" s="176" t="s">
        <v>1051</v>
      </c>
      <c r="G845" s="177" t="s">
        <v>181</v>
      </c>
      <c r="H845" s="178">
        <v>12.6</v>
      </c>
      <c r="I845" s="179"/>
      <c r="J845" s="180">
        <f>ROUND(I845*H845,2)</f>
        <v>0</v>
      </c>
      <c r="K845" s="176" t="s">
        <v>155</v>
      </c>
      <c r="L845" s="40"/>
      <c r="M845" s="181" t="s">
        <v>19</v>
      </c>
      <c r="N845" s="182" t="s">
        <v>44</v>
      </c>
      <c r="O845" s="65"/>
      <c r="P845" s="183">
        <f>O845*H845</f>
        <v>0</v>
      </c>
      <c r="Q845" s="183">
        <v>0</v>
      </c>
      <c r="R845" s="183">
        <f>Q845*H845</f>
        <v>0</v>
      </c>
      <c r="S845" s="183">
        <v>2.2000000000000002</v>
      </c>
      <c r="T845" s="184">
        <f>S845*H845</f>
        <v>27.720000000000002</v>
      </c>
      <c r="U845" s="35"/>
      <c r="V845" s="35"/>
      <c r="W845" s="35"/>
      <c r="X845" s="35"/>
      <c r="Y845" s="35"/>
      <c r="Z845" s="35"/>
      <c r="AA845" s="35"/>
      <c r="AB845" s="35"/>
      <c r="AC845" s="35"/>
      <c r="AD845" s="35"/>
      <c r="AE845" s="35"/>
      <c r="AR845" s="185" t="s">
        <v>156</v>
      </c>
      <c r="AT845" s="185" t="s">
        <v>151</v>
      </c>
      <c r="AU845" s="185" t="s">
        <v>83</v>
      </c>
      <c r="AY845" s="18" t="s">
        <v>149</v>
      </c>
      <c r="BE845" s="186">
        <f>IF(N845="základní",J845,0)</f>
        <v>0</v>
      </c>
      <c r="BF845" s="186">
        <f>IF(N845="snížená",J845,0)</f>
        <v>0</v>
      </c>
      <c r="BG845" s="186">
        <f>IF(N845="zákl. přenesená",J845,0)</f>
        <v>0</v>
      </c>
      <c r="BH845" s="186">
        <f>IF(N845="sníž. přenesená",J845,0)</f>
        <v>0</v>
      </c>
      <c r="BI845" s="186">
        <f>IF(N845="nulová",J845,0)</f>
        <v>0</v>
      </c>
      <c r="BJ845" s="18" t="s">
        <v>81</v>
      </c>
      <c r="BK845" s="186">
        <f>ROUND(I845*H845,2)</f>
        <v>0</v>
      </c>
      <c r="BL845" s="18" t="s">
        <v>156</v>
      </c>
      <c r="BM845" s="185" t="s">
        <v>1052</v>
      </c>
    </row>
    <row r="846" spans="1:65" s="2" customFormat="1" ht="11.25">
      <c r="A846" s="35"/>
      <c r="B846" s="36"/>
      <c r="C846" s="37"/>
      <c r="D846" s="187" t="s">
        <v>158</v>
      </c>
      <c r="E846" s="37"/>
      <c r="F846" s="188" t="s">
        <v>1053</v>
      </c>
      <c r="G846" s="37"/>
      <c r="H846" s="37"/>
      <c r="I846" s="189"/>
      <c r="J846" s="37"/>
      <c r="K846" s="37"/>
      <c r="L846" s="40"/>
      <c r="M846" s="190"/>
      <c r="N846" s="191"/>
      <c r="O846" s="65"/>
      <c r="P846" s="65"/>
      <c r="Q846" s="65"/>
      <c r="R846" s="65"/>
      <c r="S846" s="65"/>
      <c r="T846" s="66"/>
      <c r="U846" s="35"/>
      <c r="V846" s="35"/>
      <c r="W846" s="35"/>
      <c r="X846" s="35"/>
      <c r="Y846" s="35"/>
      <c r="Z846" s="35"/>
      <c r="AA846" s="35"/>
      <c r="AB846" s="35"/>
      <c r="AC846" s="35"/>
      <c r="AD846" s="35"/>
      <c r="AE846" s="35"/>
      <c r="AT846" s="18" t="s">
        <v>158</v>
      </c>
      <c r="AU846" s="18" t="s">
        <v>83</v>
      </c>
    </row>
    <row r="847" spans="1:65" s="2" customFormat="1" ht="11.25">
      <c r="A847" s="35"/>
      <c r="B847" s="36"/>
      <c r="C847" s="37"/>
      <c r="D847" s="192" t="s">
        <v>160</v>
      </c>
      <c r="E847" s="37"/>
      <c r="F847" s="193" t="s">
        <v>1054</v>
      </c>
      <c r="G847" s="37"/>
      <c r="H847" s="37"/>
      <c r="I847" s="189"/>
      <c r="J847" s="37"/>
      <c r="K847" s="37"/>
      <c r="L847" s="40"/>
      <c r="M847" s="190"/>
      <c r="N847" s="191"/>
      <c r="O847" s="65"/>
      <c r="P847" s="65"/>
      <c r="Q847" s="65"/>
      <c r="R847" s="65"/>
      <c r="S847" s="65"/>
      <c r="T847" s="66"/>
      <c r="U847" s="35"/>
      <c r="V847" s="35"/>
      <c r="W847" s="35"/>
      <c r="X847" s="35"/>
      <c r="Y847" s="35"/>
      <c r="Z847" s="35"/>
      <c r="AA847" s="35"/>
      <c r="AB847" s="35"/>
      <c r="AC847" s="35"/>
      <c r="AD847" s="35"/>
      <c r="AE847" s="35"/>
      <c r="AT847" s="18" t="s">
        <v>160</v>
      </c>
      <c r="AU847" s="18" t="s">
        <v>83</v>
      </c>
    </row>
    <row r="848" spans="1:65" s="14" customFormat="1" ht="11.25">
      <c r="B848" s="206"/>
      <c r="C848" s="207"/>
      <c r="D848" s="187" t="s">
        <v>169</v>
      </c>
      <c r="E848" s="208" t="s">
        <v>19</v>
      </c>
      <c r="F848" s="209" t="s">
        <v>1055</v>
      </c>
      <c r="G848" s="207"/>
      <c r="H848" s="208" t="s">
        <v>19</v>
      </c>
      <c r="I848" s="210"/>
      <c r="J848" s="207"/>
      <c r="K848" s="207"/>
      <c r="L848" s="211"/>
      <c r="M848" s="212"/>
      <c r="N848" s="213"/>
      <c r="O848" s="213"/>
      <c r="P848" s="213"/>
      <c r="Q848" s="213"/>
      <c r="R848" s="213"/>
      <c r="S848" s="213"/>
      <c r="T848" s="214"/>
      <c r="AT848" s="215" t="s">
        <v>169</v>
      </c>
      <c r="AU848" s="215" t="s">
        <v>83</v>
      </c>
      <c r="AV848" s="14" t="s">
        <v>81</v>
      </c>
      <c r="AW848" s="14" t="s">
        <v>34</v>
      </c>
      <c r="AX848" s="14" t="s">
        <v>73</v>
      </c>
      <c r="AY848" s="215" t="s">
        <v>149</v>
      </c>
    </row>
    <row r="849" spans="1:65" s="13" customFormat="1" ht="11.25">
      <c r="B849" s="195"/>
      <c r="C849" s="196"/>
      <c r="D849" s="187" t="s">
        <v>169</v>
      </c>
      <c r="E849" s="197" t="s">
        <v>19</v>
      </c>
      <c r="F849" s="198" t="s">
        <v>1056</v>
      </c>
      <c r="G849" s="196"/>
      <c r="H849" s="199">
        <v>12.6</v>
      </c>
      <c r="I849" s="200"/>
      <c r="J849" s="196"/>
      <c r="K849" s="196"/>
      <c r="L849" s="201"/>
      <c r="M849" s="202"/>
      <c r="N849" s="203"/>
      <c r="O849" s="203"/>
      <c r="P849" s="203"/>
      <c r="Q849" s="203"/>
      <c r="R849" s="203"/>
      <c r="S849" s="203"/>
      <c r="T849" s="204"/>
      <c r="AT849" s="205" t="s">
        <v>169</v>
      </c>
      <c r="AU849" s="205" t="s">
        <v>83</v>
      </c>
      <c r="AV849" s="13" t="s">
        <v>83</v>
      </c>
      <c r="AW849" s="13" t="s">
        <v>34</v>
      </c>
      <c r="AX849" s="13" t="s">
        <v>73</v>
      </c>
      <c r="AY849" s="205" t="s">
        <v>149</v>
      </c>
    </row>
    <row r="850" spans="1:65" s="2" customFormat="1" ht="16.5" customHeight="1">
      <c r="A850" s="35"/>
      <c r="B850" s="36"/>
      <c r="C850" s="174" t="s">
        <v>1057</v>
      </c>
      <c r="D850" s="174" t="s">
        <v>151</v>
      </c>
      <c r="E850" s="175" t="s">
        <v>1058</v>
      </c>
      <c r="F850" s="176" t="s">
        <v>1059</v>
      </c>
      <c r="G850" s="177" t="s">
        <v>483</v>
      </c>
      <c r="H850" s="178">
        <v>1</v>
      </c>
      <c r="I850" s="179"/>
      <c r="J850" s="180">
        <f>ROUND(I850*H850,2)</f>
        <v>0</v>
      </c>
      <c r="K850" s="176" t="s">
        <v>155</v>
      </c>
      <c r="L850" s="40"/>
      <c r="M850" s="181" t="s">
        <v>19</v>
      </c>
      <c r="N850" s="182" t="s">
        <v>44</v>
      </c>
      <c r="O850" s="65"/>
      <c r="P850" s="183">
        <f>O850*H850</f>
        <v>0</v>
      </c>
      <c r="Q850" s="183">
        <v>0</v>
      </c>
      <c r="R850" s="183">
        <f>Q850*H850</f>
        <v>0</v>
      </c>
      <c r="S850" s="183">
        <v>8.7999999999999995E-2</v>
      </c>
      <c r="T850" s="184">
        <f>S850*H850</f>
        <v>8.7999999999999995E-2</v>
      </c>
      <c r="U850" s="35"/>
      <c r="V850" s="35"/>
      <c r="W850" s="35"/>
      <c r="X850" s="35"/>
      <c r="Y850" s="35"/>
      <c r="Z850" s="35"/>
      <c r="AA850" s="35"/>
      <c r="AB850" s="35"/>
      <c r="AC850" s="35"/>
      <c r="AD850" s="35"/>
      <c r="AE850" s="35"/>
      <c r="AR850" s="185" t="s">
        <v>156</v>
      </c>
      <c r="AT850" s="185" t="s">
        <v>151</v>
      </c>
      <c r="AU850" s="185" t="s">
        <v>83</v>
      </c>
      <c r="AY850" s="18" t="s">
        <v>149</v>
      </c>
      <c r="BE850" s="186">
        <f>IF(N850="základní",J850,0)</f>
        <v>0</v>
      </c>
      <c r="BF850" s="186">
        <f>IF(N850="snížená",J850,0)</f>
        <v>0</v>
      </c>
      <c r="BG850" s="186">
        <f>IF(N850="zákl. přenesená",J850,0)</f>
        <v>0</v>
      </c>
      <c r="BH850" s="186">
        <f>IF(N850="sníž. přenesená",J850,0)</f>
        <v>0</v>
      </c>
      <c r="BI850" s="186">
        <f>IF(N850="nulová",J850,0)</f>
        <v>0</v>
      </c>
      <c r="BJ850" s="18" t="s">
        <v>81</v>
      </c>
      <c r="BK850" s="186">
        <f>ROUND(I850*H850,2)</f>
        <v>0</v>
      </c>
      <c r="BL850" s="18" t="s">
        <v>156</v>
      </c>
      <c r="BM850" s="185" t="s">
        <v>1060</v>
      </c>
    </row>
    <row r="851" spans="1:65" s="2" customFormat="1" ht="11.25">
      <c r="A851" s="35"/>
      <c r="B851" s="36"/>
      <c r="C851" s="37"/>
      <c r="D851" s="187" t="s">
        <v>158</v>
      </c>
      <c r="E851" s="37"/>
      <c r="F851" s="188" t="s">
        <v>1059</v>
      </c>
      <c r="G851" s="37"/>
      <c r="H851" s="37"/>
      <c r="I851" s="189"/>
      <c r="J851" s="37"/>
      <c r="K851" s="37"/>
      <c r="L851" s="40"/>
      <c r="M851" s="190"/>
      <c r="N851" s="191"/>
      <c r="O851" s="65"/>
      <c r="P851" s="65"/>
      <c r="Q851" s="65"/>
      <c r="R851" s="65"/>
      <c r="S851" s="65"/>
      <c r="T851" s="66"/>
      <c r="U851" s="35"/>
      <c r="V851" s="35"/>
      <c r="W851" s="35"/>
      <c r="X851" s="35"/>
      <c r="Y851" s="35"/>
      <c r="Z851" s="35"/>
      <c r="AA851" s="35"/>
      <c r="AB851" s="35"/>
      <c r="AC851" s="35"/>
      <c r="AD851" s="35"/>
      <c r="AE851" s="35"/>
      <c r="AT851" s="18" t="s">
        <v>158</v>
      </c>
      <c r="AU851" s="18" t="s">
        <v>83</v>
      </c>
    </row>
    <row r="852" spans="1:65" s="2" customFormat="1" ht="11.25">
      <c r="A852" s="35"/>
      <c r="B852" s="36"/>
      <c r="C852" s="37"/>
      <c r="D852" s="192" t="s">
        <v>160</v>
      </c>
      <c r="E852" s="37"/>
      <c r="F852" s="193" t="s">
        <v>1061</v>
      </c>
      <c r="G852" s="37"/>
      <c r="H852" s="37"/>
      <c r="I852" s="189"/>
      <c r="J852" s="37"/>
      <c r="K852" s="37"/>
      <c r="L852" s="40"/>
      <c r="M852" s="190"/>
      <c r="N852" s="191"/>
      <c r="O852" s="65"/>
      <c r="P852" s="65"/>
      <c r="Q852" s="65"/>
      <c r="R852" s="65"/>
      <c r="S852" s="65"/>
      <c r="T852" s="66"/>
      <c r="U852" s="35"/>
      <c r="V852" s="35"/>
      <c r="W852" s="35"/>
      <c r="X852" s="35"/>
      <c r="Y852" s="35"/>
      <c r="Z852" s="35"/>
      <c r="AA852" s="35"/>
      <c r="AB852" s="35"/>
      <c r="AC852" s="35"/>
      <c r="AD852" s="35"/>
      <c r="AE852" s="35"/>
      <c r="AT852" s="18" t="s">
        <v>160</v>
      </c>
      <c r="AU852" s="18" t="s">
        <v>83</v>
      </c>
    </row>
    <row r="853" spans="1:65" s="13" customFormat="1" ht="11.25">
      <c r="B853" s="195"/>
      <c r="C853" s="196"/>
      <c r="D853" s="187" t="s">
        <v>169</v>
      </c>
      <c r="E853" s="197" t="s">
        <v>19</v>
      </c>
      <c r="F853" s="198" t="s">
        <v>1062</v>
      </c>
      <c r="G853" s="196"/>
      <c r="H853" s="199">
        <v>1</v>
      </c>
      <c r="I853" s="200"/>
      <c r="J853" s="196"/>
      <c r="K853" s="196"/>
      <c r="L853" s="201"/>
      <c r="M853" s="202"/>
      <c r="N853" s="203"/>
      <c r="O853" s="203"/>
      <c r="P853" s="203"/>
      <c r="Q853" s="203"/>
      <c r="R853" s="203"/>
      <c r="S853" s="203"/>
      <c r="T853" s="204"/>
      <c r="AT853" s="205" t="s">
        <v>169</v>
      </c>
      <c r="AU853" s="205" t="s">
        <v>83</v>
      </c>
      <c r="AV853" s="13" t="s">
        <v>83</v>
      </c>
      <c r="AW853" s="13" t="s">
        <v>34</v>
      </c>
      <c r="AX853" s="13" t="s">
        <v>73</v>
      </c>
      <c r="AY853" s="205" t="s">
        <v>149</v>
      </c>
    </row>
    <row r="854" spans="1:65" s="2" customFormat="1" ht="16.5" customHeight="1">
      <c r="A854" s="35"/>
      <c r="B854" s="36"/>
      <c r="C854" s="174" t="s">
        <v>1063</v>
      </c>
      <c r="D854" s="174" t="s">
        <v>151</v>
      </c>
      <c r="E854" s="175" t="s">
        <v>1064</v>
      </c>
      <c r="F854" s="176" t="s">
        <v>1065</v>
      </c>
      <c r="G854" s="177" t="s">
        <v>154</v>
      </c>
      <c r="H854" s="178">
        <v>3.786</v>
      </c>
      <c r="I854" s="179"/>
      <c r="J854" s="180">
        <f>ROUND(I854*H854,2)</f>
        <v>0</v>
      </c>
      <c r="K854" s="176" t="s">
        <v>155</v>
      </c>
      <c r="L854" s="40"/>
      <c r="M854" s="181" t="s">
        <v>19</v>
      </c>
      <c r="N854" s="182" t="s">
        <v>44</v>
      </c>
      <c r="O854" s="65"/>
      <c r="P854" s="183">
        <f>O854*H854</f>
        <v>0</v>
      </c>
      <c r="Q854" s="183">
        <v>0</v>
      </c>
      <c r="R854" s="183">
        <f>Q854*H854</f>
        <v>0</v>
      </c>
      <c r="S854" s="183">
        <v>1.7000000000000001E-2</v>
      </c>
      <c r="T854" s="184">
        <f>S854*H854</f>
        <v>6.4362000000000003E-2</v>
      </c>
      <c r="U854" s="35"/>
      <c r="V854" s="35"/>
      <c r="W854" s="35"/>
      <c r="X854" s="35"/>
      <c r="Y854" s="35"/>
      <c r="Z854" s="35"/>
      <c r="AA854" s="35"/>
      <c r="AB854" s="35"/>
      <c r="AC854" s="35"/>
      <c r="AD854" s="35"/>
      <c r="AE854" s="35"/>
      <c r="AR854" s="185" t="s">
        <v>156</v>
      </c>
      <c r="AT854" s="185" t="s">
        <v>151</v>
      </c>
      <c r="AU854" s="185" t="s">
        <v>83</v>
      </c>
      <c r="AY854" s="18" t="s">
        <v>149</v>
      </c>
      <c r="BE854" s="186">
        <f>IF(N854="základní",J854,0)</f>
        <v>0</v>
      </c>
      <c r="BF854" s="186">
        <f>IF(N854="snížená",J854,0)</f>
        <v>0</v>
      </c>
      <c r="BG854" s="186">
        <f>IF(N854="zákl. přenesená",J854,0)</f>
        <v>0</v>
      </c>
      <c r="BH854" s="186">
        <f>IF(N854="sníž. přenesená",J854,0)</f>
        <v>0</v>
      </c>
      <c r="BI854" s="186">
        <f>IF(N854="nulová",J854,0)</f>
        <v>0</v>
      </c>
      <c r="BJ854" s="18" t="s">
        <v>81</v>
      </c>
      <c r="BK854" s="186">
        <f>ROUND(I854*H854,2)</f>
        <v>0</v>
      </c>
      <c r="BL854" s="18" t="s">
        <v>156</v>
      </c>
      <c r="BM854" s="185" t="s">
        <v>1066</v>
      </c>
    </row>
    <row r="855" spans="1:65" s="2" customFormat="1" ht="19.5">
      <c r="A855" s="35"/>
      <c r="B855" s="36"/>
      <c r="C855" s="37"/>
      <c r="D855" s="187" t="s">
        <v>158</v>
      </c>
      <c r="E855" s="37"/>
      <c r="F855" s="188" t="s">
        <v>1067</v>
      </c>
      <c r="G855" s="37"/>
      <c r="H855" s="37"/>
      <c r="I855" s="189"/>
      <c r="J855" s="37"/>
      <c r="K855" s="37"/>
      <c r="L855" s="40"/>
      <c r="M855" s="190"/>
      <c r="N855" s="191"/>
      <c r="O855" s="65"/>
      <c r="P855" s="65"/>
      <c r="Q855" s="65"/>
      <c r="R855" s="65"/>
      <c r="S855" s="65"/>
      <c r="T855" s="66"/>
      <c r="U855" s="35"/>
      <c r="V855" s="35"/>
      <c r="W855" s="35"/>
      <c r="X855" s="35"/>
      <c r="Y855" s="35"/>
      <c r="Z855" s="35"/>
      <c r="AA855" s="35"/>
      <c r="AB855" s="35"/>
      <c r="AC855" s="35"/>
      <c r="AD855" s="35"/>
      <c r="AE855" s="35"/>
      <c r="AT855" s="18" t="s">
        <v>158</v>
      </c>
      <c r="AU855" s="18" t="s">
        <v>83</v>
      </c>
    </row>
    <row r="856" spans="1:65" s="2" customFormat="1" ht="11.25">
      <c r="A856" s="35"/>
      <c r="B856" s="36"/>
      <c r="C856" s="37"/>
      <c r="D856" s="192" t="s">
        <v>160</v>
      </c>
      <c r="E856" s="37"/>
      <c r="F856" s="193" t="s">
        <v>1068</v>
      </c>
      <c r="G856" s="37"/>
      <c r="H856" s="37"/>
      <c r="I856" s="189"/>
      <c r="J856" s="37"/>
      <c r="K856" s="37"/>
      <c r="L856" s="40"/>
      <c r="M856" s="190"/>
      <c r="N856" s="191"/>
      <c r="O856" s="65"/>
      <c r="P856" s="65"/>
      <c r="Q856" s="65"/>
      <c r="R856" s="65"/>
      <c r="S856" s="65"/>
      <c r="T856" s="66"/>
      <c r="U856" s="35"/>
      <c r="V856" s="35"/>
      <c r="W856" s="35"/>
      <c r="X856" s="35"/>
      <c r="Y856" s="35"/>
      <c r="Z856" s="35"/>
      <c r="AA856" s="35"/>
      <c r="AB856" s="35"/>
      <c r="AC856" s="35"/>
      <c r="AD856" s="35"/>
      <c r="AE856" s="35"/>
      <c r="AT856" s="18" t="s">
        <v>160</v>
      </c>
      <c r="AU856" s="18" t="s">
        <v>83</v>
      </c>
    </row>
    <row r="857" spans="1:65" s="14" customFormat="1" ht="11.25">
      <c r="B857" s="206"/>
      <c r="C857" s="207"/>
      <c r="D857" s="187" t="s">
        <v>169</v>
      </c>
      <c r="E857" s="208" t="s">
        <v>19</v>
      </c>
      <c r="F857" s="209" t="s">
        <v>1069</v>
      </c>
      <c r="G857" s="207"/>
      <c r="H857" s="208" t="s">
        <v>19</v>
      </c>
      <c r="I857" s="210"/>
      <c r="J857" s="207"/>
      <c r="K857" s="207"/>
      <c r="L857" s="211"/>
      <c r="M857" s="212"/>
      <c r="N857" s="213"/>
      <c r="O857" s="213"/>
      <c r="P857" s="213"/>
      <c r="Q857" s="213"/>
      <c r="R857" s="213"/>
      <c r="S857" s="213"/>
      <c r="T857" s="214"/>
      <c r="AT857" s="215" t="s">
        <v>169</v>
      </c>
      <c r="AU857" s="215" t="s">
        <v>83</v>
      </c>
      <c r="AV857" s="14" t="s">
        <v>81</v>
      </c>
      <c r="AW857" s="14" t="s">
        <v>34</v>
      </c>
      <c r="AX857" s="14" t="s">
        <v>73</v>
      </c>
      <c r="AY857" s="215" t="s">
        <v>149</v>
      </c>
    </row>
    <row r="858" spans="1:65" s="13" customFormat="1" ht="11.25">
      <c r="B858" s="195"/>
      <c r="C858" s="196"/>
      <c r="D858" s="187" t="s">
        <v>169</v>
      </c>
      <c r="E858" s="197" t="s">
        <v>19</v>
      </c>
      <c r="F858" s="198" t="s">
        <v>1070</v>
      </c>
      <c r="G858" s="196"/>
      <c r="H858" s="199">
        <v>3.786</v>
      </c>
      <c r="I858" s="200"/>
      <c r="J858" s="196"/>
      <c r="K858" s="196"/>
      <c r="L858" s="201"/>
      <c r="M858" s="202"/>
      <c r="N858" s="203"/>
      <c r="O858" s="203"/>
      <c r="P858" s="203"/>
      <c r="Q858" s="203"/>
      <c r="R858" s="203"/>
      <c r="S858" s="203"/>
      <c r="T858" s="204"/>
      <c r="AT858" s="205" t="s">
        <v>169</v>
      </c>
      <c r="AU858" s="205" t="s">
        <v>83</v>
      </c>
      <c r="AV858" s="13" t="s">
        <v>83</v>
      </c>
      <c r="AW858" s="13" t="s">
        <v>34</v>
      </c>
      <c r="AX858" s="13" t="s">
        <v>73</v>
      </c>
      <c r="AY858" s="205" t="s">
        <v>149</v>
      </c>
    </row>
    <row r="859" spans="1:65" s="2" customFormat="1" ht="16.5" customHeight="1">
      <c r="A859" s="35"/>
      <c r="B859" s="36"/>
      <c r="C859" s="174" t="s">
        <v>1071</v>
      </c>
      <c r="D859" s="174" t="s">
        <v>151</v>
      </c>
      <c r="E859" s="175" t="s">
        <v>1072</v>
      </c>
      <c r="F859" s="176" t="s">
        <v>1073</v>
      </c>
      <c r="G859" s="177" t="s">
        <v>154</v>
      </c>
      <c r="H859" s="178">
        <v>3.738</v>
      </c>
      <c r="I859" s="179"/>
      <c r="J859" s="180">
        <f>ROUND(I859*H859,2)</f>
        <v>0</v>
      </c>
      <c r="K859" s="176" t="s">
        <v>155</v>
      </c>
      <c r="L859" s="40"/>
      <c r="M859" s="181" t="s">
        <v>19</v>
      </c>
      <c r="N859" s="182" t="s">
        <v>44</v>
      </c>
      <c r="O859" s="65"/>
      <c r="P859" s="183">
        <f>O859*H859</f>
        <v>0</v>
      </c>
      <c r="Q859" s="183">
        <v>0</v>
      </c>
      <c r="R859" s="183">
        <f>Q859*H859</f>
        <v>0</v>
      </c>
      <c r="S859" s="183">
        <v>6.3E-2</v>
      </c>
      <c r="T859" s="184">
        <f>S859*H859</f>
        <v>0.23549400000000001</v>
      </c>
      <c r="U859" s="35"/>
      <c r="V859" s="35"/>
      <c r="W859" s="35"/>
      <c r="X859" s="35"/>
      <c r="Y859" s="35"/>
      <c r="Z859" s="35"/>
      <c r="AA859" s="35"/>
      <c r="AB859" s="35"/>
      <c r="AC859" s="35"/>
      <c r="AD859" s="35"/>
      <c r="AE859" s="35"/>
      <c r="AR859" s="185" t="s">
        <v>156</v>
      </c>
      <c r="AT859" s="185" t="s">
        <v>151</v>
      </c>
      <c r="AU859" s="185" t="s">
        <v>83</v>
      </c>
      <c r="AY859" s="18" t="s">
        <v>149</v>
      </c>
      <c r="BE859" s="186">
        <f>IF(N859="základní",J859,0)</f>
        <v>0</v>
      </c>
      <c r="BF859" s="186">
        <f>IF(N859="snížená",J859,0)</f>
        <v>0</v>
      </c>
      <c r="BG859" s="186">
        <f>IF(N859="zákl. přenesená",J859,0)</f>
        <v>0</v>
      </c>
      <c r="BH859" s="186">
        <f>IF(N859="sníž. přenesená",J859,0)</f>
        <v>0</v>
      </c>
      <c r="BI859" s="186">
        <f>IF(N859="nulová",J859,0)</f>
        <v>0</v>
      </c>
      <c r="BJ859" s="18" t="s">
        <v>81</v>
      </c>
      <c r="BK859" s="186">
        <f>ROUND(I859*H859,2)</f>
        <v>0</v>
      </c>
      <c r="BL859" s="18" t="s">
        <v>156</v>
      </c>
      <c r="BM859" s="185" t="s">
        <v>1074</v>
      </c>
    </row>
    <row r="860" spans="1:65" s="2" customFormat="1" ht="11.25">
      <c r="A860" s="35"/>
      <c r="B860" s="36"/>
      <c r="C860" s="37"/>
      <c r="D860" s="187" t="s">
        <v>158</v>
      </c>
      <c r="E860" s="37"/>
      <c r="F860" s="188" t="s">
        <v>1075</v>
      </c>
      <c r="G860" s="37"/>
      <c r="H860" s="37"/>
      <c r="I860" s="189"/>
      <c r="J860" s="37"/>
      <c r="K860" s="37"/>
      <c r="L860" s="40"/>
      <c r="M860" s="190"/>
      <c r="N860" s="191"/>
      <c r="O860" s="65"/>
      <c r="P860" s="65"/>
      <c r="Q860" s="65"/>
      <c r="R860" s="65"/>
      <c r="S860" s="65"/>
      <c r="T860" s="66"/>
      <c r="U860" s="35"/>
      <c r="V860" s="35"/>
      <c r="W860" s="35"/>
      <c r="X860" s="35"/>
      <c r="Y860" s="35"/>
      <c r="Z860" s="35"/>
      <c r="AA860" s="35"/>
      <c r="AB860" s="35"/>
      <c r="AC860" s="35"/>
      <c r="AD860" s="35"/>
      <c r="AE860" s="35"/>
      <c r="AT860" s="18" t="s">
        <v>158</v>
      </c>
      <c r="AU860" s="18" t="s">
        <v>83</v>
      </c>
    </row>
    <row r="861" spans="1:65" s="2" customFormat="1" ht="11.25">
      <c r="A861" s="35"/>
      <c r="B861" s="36"/>
      <c r="C861" s="37"/>
      <c r="D861" s="192" t="s">
        <v>160</v>
      </c>
      <c r="E861" s="37"/>
      <c r="F861" s="193" t="s">
        <v>1076</v>
      </c>
      <c r="G861" s="37"/>
      <c r="H861" s="37"/>
      <c r="I861" s="189"/>
      <c r="J861" s="37"/>
      <c r="K861" s="37"/>
      <c r="L861" s="40"/>
      <c r="M861" s="190"/>
      <c r="N861" s="191"/>
      <c r="O861" s="65"/>
      <c r="P861" s="65"/>
      <c r="Q861" s="65"/>
      <c r="R861" s="65"/>
      <c r="S861" s="65"/>
      <c r="T861" s="66"/>
      <c r="U861" s="35"/>
      <c r="V861" s="35"/>
      <c r="W861" s="35"/>
      <c r="X861" s="35"/>
      <c r="Y861" s="35"/>
      <c r="Z861" s="35"/>
      <c r="AA861" s="35"/>
      <c r="AB861" s="35"/>
      <c r="AC861" s="35"/>
      <c r="AD861" s="35"/>
      <c r="AE861" s="35"/>
      <c r="AT861" s="18" t="s">
        <v>160</v>
      </c>
      <c r="AU861" s="18" t="s">
        <v>83</v>
      </c>
    </row>
    <row r="862" spans="1:65" s="13" customFormat="1" ht="11.25">
      <c r="B862" s="195"/>
      <c r="C862" s="196"/>
      <c r="D862" s="187" t="s">
        <v>169</v>
      </c>
      <c r="E862" s="197" t="s">
        <v>19</v>
      </c>
      <c r="F862" s="198" t="s">
        <v>1077</v>
      </c>
      <c r="G862" s="196"/>
      <c r="H862" s="199">
        <v>3.738</v>
      </c>
      <c r="I862" s="200"/>
      <c r="J862" s="196"/>
      <c r="K862" s="196"/>
      <c r="L862" s="201"/>
      <c r="M862" s="202"/>
      <c r="N862" s="203"/>
      <c r="O862" s="203"/>
      <c r="P862" s="203"/>
      <c r="Q862" s="203"/>
      <c r="R862" s="203"/>
      <c r="S862" s="203"/>
      <c r="T862" s="204"/>
      <c r="AT862" s="205" t="s">
        <v>169</v>
      </c>
      <c r="AU862" s="205" t="s">
        <v>83</v>
      </c>
      <c r="AV862" s="13" t="s">
        <v>83</v>
      </c>
      <c r="AW862" s="13" t="s">
        <v>34</v>
      </c>
      <c r="AX862" s="13" t="s">
        <v>73</v>
      </c>
      <c r="AY862" s="205" t="s">
        <v>149</v>
      </c>
    </row>
    <row r="863" spans="1:65" s="2" customFormat="1" ht="16.5" customHeight="1">
      <c r="A863" s="35"/>
      <c r="B863" s="36"/>
      <c r="C863" s="174" t="s">
        <v>1078</v>
      </c>
      <c r="D863" s="174" t="s">
        <v>151</v>
      </c>
      <c r="E863" s="175" t="s">
        <v>1079</v>
      </c>
      <c r="F863" s="176" t="s">
        <v>1080</v>
      </c>
      <c r="G863" s="177" t="s">
        <v>483</v>
      </c>
      <c r="H863" s="178">
        <v>2</v>
      </c>
      <c r="I863" s="179"/>
      <c r="J863" s="180">
        <f>ROUND(I863*H863,2)</f>
        <v>0</v>
      </c>
      <c r="K863" s="176" t="s">
        <v>155</v>
      </c>
      <c r="L863" s="40"/>
      <c r="M863" s="181" t="s">
        <v>19</v>
      </c>
      <c r="N863" s="182" t="s">
        <v>44</v>
      </c>
      <c r="O863" s="65"/>
      <c r="P863" s="183">
        <f>O863*H863</f>
        <v>0</v>
      </c>
      <c r="Q863" s="183">
        <v>0</v>
      </c>
      <c r="R863" s="183">
        <f>Q863*H863</f>
        <v>0</v>
      </c>
      <c r="S863" s="183">
        <v>1.4999999999999999E-2</v>
      </c>
      <c r="T863" s="184">
        <f>S863*H863</f>
        <v>0.03</v>
      </c>
      <c r="U863" s="35"/>
      <c r="V863" s="35"/>
      <c r="W863" s="35"/>
      <c r="X863" s="35"/>
      <c r="Y863" s="35"/>
      <c r="Z863" s="35"/>
      <c r="AA863" s="35"/>
      <c r="AB863" s="35"/>
      <c r="AC863" s="35"/>
      <c r="AD863" s="35"/>
      <c r="AE863" s="35"/>
      <c r="AR863" s="185" t="s">
        <v>156</v>
      </c>
      <c r="AT863" s="185" t="s">
        <v>151</v>
      </c>
      <c r="AU863" s="185" t="s">
        <v>83</v>
      </c>
      <c r="AY863" s="18" t="s">
        <v>149</v>
      </c>
      <c r="BE863" s="186">
        <f>IF(N863="základní",J863,0)</f>
        <v>0</v>
      </c>
      <c r="BF863" s="186">
        <f>IF(N863="snížená",J863,0)</f>
        <v>0</v>
      </c>
      <c r="BG863" s="186">
        <f>IF(N863="zákl. přenesená",J863,0)</f>
        <v>0</v>
      </c>
      <c r="BH863" s="186">
        <f>IF(N863="sníž. přenesená",J863,0)</f>
        <v>0</v>
      </c>
      <c r="BI863" s="186">
        <f>IF(N863="nulová",J863,0)</f>
        <v>0</v>
      </c>
      <c r="BJ863" s="18" t="s">
        <v>81</v>
      </c>
      <c r="BK863" s="186">
        <f>ROUND(I863*H863,2)</f>
        <v>0</v>
      </c>
      <c r="BL863" s="18" t="s">
        <v>156</v>
      </c>
      <c r="BM863" s="185" t="s">
        <v>1081</v>
      </c>
    </row>
    <row r="864" spans="1:65" s="2" customFormat="1" ht="11.25">
      <c r="A864" s="35"/>
      <c r="B864" s="36"/>
      <c r="C864" s="37"/>
      <c r="D864" s="187" t="s">
        <v>158</v>
      </c>
      <c r="E864" s="37"/>
      <c r="F864" s="188" t="s">
        <v>1082</v>
      </c>
      <c r="G864" s="37"/>
      <c r="H864" s="37"/>
      <c r="I864" s="189"/>
      <c r="J864" s="37"/>
      <c r="K864" s="37"/>
      <c r="L864" s="40"/>
      <c r="M864" s="190"/>
      <c r="N864" s="191"/>
      <c r="O864" s="65"/>
      <c r="P864" s="65"/>
      <c r="Q864" s="65"/>
      <c r="R864" s="65"/>
      <c r="S864" s="65"/>
      <c r="T864" s="66"/>
      <c r="U864" s="35"/>
      <c r="V864" s="35"/>
      <c r="W864" s="35"/>
      <c r="X864" s="35"/>
      <c r="Y864" s="35"/>
      <c r="Z864" s="35"/>
      <c r="AA864" s="35"/>
      <c r="AB864" s="35"/>
      <c r="AC864" s="35"/>
      <c r="AD864" s="35"/>
      <c r="AE864" s="35"/>
      <c r="AT864" s="18" t="s">
        <v>158</v>
      </c>
      <c r="AU864" s="18" t="s">
        <v>83</v>
      </c>
    </row>
    <row r="865" spans="1:65" s="2" customFormat="1" ht="11.25">
      <c r="A865" s="35"/>
      <c r="B865" s="36"/>
      <c r="C865" s="37"/>
      <c r="D865" s="192" t="s">
        <v>160</v>
      </c>
      <c r="E865" s="37"/>
      <c r="F865" s="193" t="s">
        <v>1083</v>
      </c>
      <c r="G865" s="37"/>
      <c r="H865" s="37"/>
      <c r="I865" s="189"/>
      <c r="J865" s="37"/>
      <c r="K865" s="37"/>
      <c r="L865" s="40"/>
      <c r="M865" s="190"/>
      <c r="N865" s="191"/>
      <c r="O865" s="65"/>
      <c r="P865" s="65"/>
      <c r="Q865" s="65"/>
      <c r="R865" s="65"/>
      <c r="S865" s="65"/>
      <c r="T865" s="66"/>
      <c r="U865" s="35"/>
      <c r="V865" s="35"/>
      <c r="W865" s="35"/>
      <c r="X865" s="35"/>
      <c r="Y865" s="35"/>
      <c r="Z865" s="35"/>
      <c r="AA865" s="35"/>
      <c r="AB865" s="35"/>
      <c r="AC865" s="35"/>
      <c r="AD865" s="35"/>
      <c r="AE865" s="35"/>
      <c r="AT865" s="18" t="s">
        <v>160</v>
      </c>
      <c r="AU865" s="18" t="s">
        <v>83</v>
      </c>
    </row>
    <row r="866" spans="1:65" s="13" customFormat="1" ht="11.25">
      <c r="B866" s="195"/>
      <c r="C866" s="196"/>
      <c r="D866" s="187" t="s">
        <v>169</v>
      </c>
      <c r="E866" s="197" t="s">
        <v>19</v>
      </c>
      <c r="F866" s="198" t="s">
        <v>1084</v>
      </c>
      <c r="G866" s="196"/>
      <c r="H866" s="199">
        <v>2</v>
      </c>
      <c r="I866" s="200"/>
      <c r="J866" s="196"/>
      <c r="K866" s="196"/>
      <c r="L866" s="201"/>
      <c r="M866" s="202"/>
      <c r="N866" s="203"/>
      <c r="O866" s="203"/>
      <c r="P866" s="203"/>
      <c r="Q866" s="203"/>
      <c r="R866" s="203"/>
      <c r="S866" s="203"/>
      <c r="T866" s="204"/>
      <c r="AT866" s="205" t="s">
        <v>169</v>
      </c>
      <c r="AU866" s="205" t="s">
        <v>83</v>
      </c>
      <c r="AV866" s="13" t="s">
        <v>83</v>
      </c>
      <c r="AW866" s="13" t="s">
        <v>34</v>
      </c>
      <c r="AX866" s="13" t="s">
        <v>73</v>
      </c>
      <c r="AY866" s="205" t="s">
        <v>149</v>
      </c>
    </row>
    <row r="867" spans="1:65" s="2" customFormat="1" ht="16.5" customHeight="1">
      <c r="A867" s="35"/>
      <c r="B867" s="36"/>
      <c r="C867" s="174" t="s">
        <v>1085</v>
      </c>
      <c r="D867" s="174" t="s">
        <v>151</v>
      </c>
      <c r="E867" s="175" t="s">
        <v>1086</v>
      </c>
      <c r="F867" s="176" t="s">
        <v>1087</v>
      </c>
      <c r="G867" s="177" t="s">
        <v>174</v>
      </c>
      <c r="H867" s="178">
        <v>0.9</v>
      </c>
      <c r="I867" s="179"/>
      <c r="J867" s="180">
        <f>ROUND(I867*H867,2)</f>
        <v>0</v>
      </c>
      <c r="K867" s="176" t="s">
        <v>155</v>
      </c>
      <c r="L867" s="40"/>
      <c r="M867" s="181" t="s">
        <v>19</v>
      </c>
      <c r="N867" s="182" t="s">
        <v>44</v>
      </c>
      <c r="O867" s="65"/>
      <c r="P867" s="183">
        <f>O867*H867</f>
        <v>0</v>
      </c>
      <c r="Q867" s="183">
        <v>1.47E-3</v>
      </c>
      <c r="R867" s="183">
        <f>Q867*H867</f>
        <v>1.323E-3</v>
      </c>
      <c r="S867" s="183">
        <v>3.9E-2</v>
      </c>
      <c r="T867" s="184">
        <f>S867*H867</f>
        <v>3.5099999999999999E-2</v>
      </c>
      <c r="U867" s="35"/>
      <c r="V867" s="35"/>
      <c r="W867" s="35"/>
      <c r="X867" s="35"/>
      <c r="Y867" s="35"/>
      <c r="Z867" s="35"/>
      <c r="AA867" s="35"/>
      <c r="AB867" s="35"/>
      <c r="AC867" s="35"/>
      <c r="AD867" s="35"/>
      <c r="AE867" s="35"/>
      <c r="AR867" s="185" t="s">
        <v>156</v>
      </c>
      <c r="AT867" s="185" t="s">
        <v>151</v>
      </c>
      <c r="AU867" s="185" t="s">
        <v>83</v>
      </c>
      <c r="AY867" s="18" t="s">
        <v>149</v>
      </c>
      <c r="BE867" s="186">
        <f>IF(N867="základní",J867,0)</f>
        <v>0</v>
      </c>
      <c r="BF867" s="186">
        <f>IF(N867="snížená",J867,0)</f>
        <v>0</v>
      </c>
      <c r="BG867" s="186">
        <f>IF(N867="zákl. přenesená",J867,0)</f>
        <v>0</v>
      </c>
      <c r="BH867" s="186">
        <f>IF(N867="sníž. přenesená",J867,0)</f>
        <v>0</v>
      </c>
      <c r="BI867" s="186">
        <f>IF(N867="nulová",J867,0)</f>
        <v>0</v>
      </c>
      <c r="BJ867" s="18" t="s">
        <v>81</v>
      </c>
      <c r="BK867" s="186">
        <f>ROUND(I867*H867,2)</f>
        <v>0</v>
      </c>
      <c r="BL867" s="18" t="s">
        <v>156</v>
      </c>
      <c r="BM867" s="185" t="s">
        <v>1088</v>
      </c>
    </row>
    <row r="868" spans="1:65" s="2" customFormat="1" ht="19.5">
      <c r="A868" s="35"/>
      <c r="B868" s="36"/>
      <c r="C868" s="37"/>
      <c r="D868" s="187" t="s">
        <v>158</v>
      </c>
      <c r="E868" s="37"/>
      <c r="F868" s="188" t="s">
        <v>1089</v>
      </c>
      <c r="G868" s="37"/>
      <c r="H868" s="37"/>
      <c r="I868" s="189"/>
      <c r="J868" s="37"/>
      <c r="K868" s="37"/>
      <c r="L868" s="40"/>
      <c r="M868" s="190"/>
      <c r="N868" s="191"/>
      <c r="O868" s="65"/>
      <c r="P868" s="65"/>
      <c r="Q868" s="65"/>
      <c r="R868" s="65"/>
      <c r="S868" s="65"/>
      <c r="T868" s="66"/>
      <c r="U868" s="35"/>
      <c r="V868" s="35"/>
      <c r="W868" s="35"/>
      <c r="X868" s="35"/>
      <c r="Y868" s="35"/>
      <c r="Z868" s="35"/>
      <c r="AA868" s="35"/>
      <c r="AB868" s="35"/>
      <c r="AC868" s="35"/>
      <c r="AD868" s="35"/>
      <c r="AE868" s="35"/>
      <c r="AT868" s="18" t="s">
        <v>158</v>
      </c>
      <c r="AU868" s="18" t="s">
        <v>83</v>
      </c>
    </row>
    <row r="869" spans="1:65" s="2" customFormat="1" ht="11.25">
      <c r="A869" s="35"/>
      <c r="B869" s="36"/>
      <c r="C869" s="37"/>
      <c r="D869" s="192" t="s">
        <v>160</v>
      </c>
      <c r="E869" s="37"/>
      <c r="F869" s="193" t="s">
        <v>1090</v>
      </c>
      <c r="G869" s="37"/>
      <c r="H869" s="37"/>
      <c r="I869" s="189"/>
      <c r="J869" s="37"/>
      <c r="K869" s="37"/>
      <c r="L869" s="40"/>
      <c r="M869" s="190"/>
      <c r="N869" s="191"/>
      <c r="O869" s="65"/>
      <c r="P869" s="65"/>
      <c r="Q869" s="65"/>
      <c r="R869" s="65"/>
      <c r="S869" s="65"/>
      <c r="T869" s="66"/>
      <c r="U869" s="35"/>
      <c r="V869" s="35"/>
      <c r="W869" s="35"/>
      <c r="X869" s="35"/>
      <c r="Y869" s="35"/>
      <c r="Z869" s="35"/>
      <c r="AA869" s="35"/>
      <c r="AB869" s="35"/>
      <c r="AC869" s="35"/>
      <c r="AD869" s="35"/>
      <c r="AE869" s="35"/>
      <c r="AT869" s="18" t="s">
        <v>160</v>
      </c>
      <c r="AU869" s="18" t="s">
        <v>83</v>
      </c>
    </row>
    <row r="870" spans="1:65" s="13" customFormat="1" ht="11.25">
      <c r="B870" s="195"/>
      <c r="C870" s="196"/>
      <c r="D870" s="187" t="s">
        <v>169</v>
      </c>
      <c r="E870" s="197" t="s">
        <v>19</v>
      </c>
      <c r="F870" s="198" t="s">
        <v>1091</v>
      </c>
      <c r="G870" s="196"/>
      <c r="H870" s="199">
        <v>0.9</v>
      </c>
      <c r="I870" s="200"/>
      <c r="J870" s="196"/>
      <c r="K870" s="196"/>
      <c r="L870" s="201"/>
      <c r="M870" s="202"/>
      <c r="N870" s="203"/>
      <c r="O870" s="203"/>
      <c r="P870" s="203"/>
      <c r="Q870" s="203"/>
      <c r="R870" s="203"/>
      <c r="S870" s="203"/>
      <c r="T870" s="204"/>
      <c r="AT870" s="205" t="s">
        <v>169</v>
      </c>
      <c r="AU870" s="205" t="s">
        <v>83</v>
      </c>
      <c r="AV870" s="13" t="s">
        <v>83</v>
      </c>
      <c r="AW870" s="13" t="s">
        <v>34</v>
      </c>
      <c r="AX870" s="13" t="s">
        <v>73</v>
      </c>
      <c r="AY870" s="205" t="s">
        <v>149</v>
      </c>
    </row>
    <row r="871" spans="1:65" s="2" customFormat="1" ht="24.2" customHeight="1">
      <c r="A871" s="35"/>
      <c r="B871" s="36"/>
      <c r="C871" s="174" t="s">
        <v>1092</v>
      </c>
      <c r="D871" s="174" t="s">
        <v>151</v>
      </c>
      <c r="E871" s="175" t="s">
        <v>1093</v>
      </c>
      <c r="F871" s="176" t="s">
        <v>1094</v>
      </c>
      <c r="G871" s="177" t="s">
        <v>154</v>
      </c>
      <c r="H871" s="178">
        <v>123.73</v>
      </c>
      <c r="I871" s="179"/>
      <c r="J871" s="180">
        <f>ROUND(I871*H871,2)</f>
        <v>0</v>
      </c>
      <c r="K871" s="176" t="s">
        <v>155</v>
      </c>
      <c r="L871" s="40"/>
      <c r="M871" s="181" t="s">
        <v>19</v>
      </c>
      <c r="N871" s="182" t="s">
        <v>44</v>
      </c>
      <c r="O871" s="65"/>
      <c r="P871" s="183">
        <f>O871*H871</f>
        <v>0</v>
      </c>
      <c r="Q871" s="183">
        <v>0</v>
      </c>
      <c r="R871" s="183">
        <f>Q871*H871</f>
        <v>0</v>
      </c>
      <c r="S871" s="183">
        <v>1.6E-2</v>
      </c>
      <c r="T871" s="184">
        <f>S871*H871</f>
        <v>1.9796800000000001</v>
      </c>
      <c r="U871" s="35"/>
      <c r="V871" s="35"/>
      <c r="W871" s="35"/>
      <c r="X871" s="35"/>
      <c r="Y871" s="35"/>
      <c r="Z871" s="35"/>
      <c r="AA871" s="35"/>
      <c r="AB871" s="35"/>
      <c r="AC871" s="35"/>
      <c r="AD871" s="35"/>
      <c r="AE871" s="35"/>
      <c r="AR871" s="185" t="s">
        <v>156</v>
      </c>
      <c r="AT871" s="185" t="s">
        <v>151</v>
      </c>
      <c r="AU871" s="185" t="s">
        <v>83</v>
      </c>
      <c r="AY871" s="18" t="s">
        <v>149</v>
      </c>
      <c r="BE871" s="186">
        <f>IF(N871="základní",J871,0)</f>
        <v>0</v>
      </c>
      <c r="BF871" s="186">
        <f>IF(N871="snížená",J871,0)</f>
        <v>0</v>
      </c>
      <c r="BG871" s="186">
        <f>IF(N871="zákl. přenesená",J871,0)</f>
        <v>0</v>
      </c>
      <c r="BH871" s="186">
        <f>IF(N871="sníž. přenesená",J871,0)</f>
        <v>0</v>
      </c>
      <c r="BI871" s="186">
        <f>IF(N871="nulová",J871,0)</f>
        <v>0</v>
      </c>
      <c r="BJ871" s="18" t="s">
        <v>81</v>
      </c>
      <c r="BK871" s="186">
        <f>ROUND(I871*H871,2)</f>
        <v>0</v>
      </c>
      <c r="BL871" s="18" t="s">
        <v>156</v>
      </c>
      <c r="BM871" s="185" t="s">
        <v>1095</v>
      </c>
    </row>
    <row r="872" spans="1:65" s="2" customFormat="1" ht="19.5">
      <c r="A872" s="35"/>
      <c r="B872" s="36"/>
      <c r="C872" s="37"/>
      <c r="D872" s="187" t="s">
        <v>158</v>
      </c>
      <c r="E872" s="37"/>
      <c r="F872" s="188" t="s">
        <v>1096</v>
      </c>
      <c r="G872" s="37"/>
      <c r="H872" s="37"/>
      <c r="I872" s="189"/>
      <c r="J872" s="37"/>
      <c r="K872" s="37"/>
      <c r="L872" s="40"/>
      <c r="M872" s="190"/>
      <c r="N872" s="191"/>
      <c r="O872" s="65"/>
      <c r="P872" s="65"/>
      <c r="Q872" s="65"/>
      <c r="R872" s="65"/>
      <c r="S872" s="65"/>
      <c r="T872" s="66"/>
      <c r="U872" s="35"/>
      <c r="V872" s="35"/>
      <c r="W872" s="35"/>
      <c r="X872" s="35"/>
      <c r="Y872" s="35"/>
      <c r="Z872" s="35"/>
      <c r="AA872" s="35"/>
      <c r="AB872" s="35"/>
      <c r="AC872" s="35"/>
      <c r="AD872" s="35"/>
      <c r="AE872" s="35"/>
      <c r="AT872" s="18" t="s">
        <v>158</v>
      </c>
      <c r="AU872" s="18" t="s">
        <v>83</v>
      </c>
    </row>
    <row r="873" spans="1:65" s="2" customFormat="1" ht="11.25">
      <c r="A873" s="35"/>
      <c r="B873" s="36"/>
      <c r="C873" s="37"/>
      <c r="D873" s="192" t="s">
        <v>160</v>
      </c>
      <c r="E873" s="37"/>
      <c r="F873" s="193" t="s">
        <v>1097</v>
      </c>
      <c r="G873" s="37"/>
      <c r="H873" s="37"/>
      <c r="I873" s="189"/>
      <c r="J873" s="37"/>
      <c r="K873" s="37"/>
      <c r="L873" s="40"/>
      <c r="M873" s="190"/>
      <c r="N873" s="191"/>
      <c r="O873" s="65"/>
      <c r="P873" s="65"/>
      <c r="Q873" s="65"/>
      <c r="R873" s="65"/>
      <c r="S873" s="65"/>
      <c r="T873" s="66"/>
      <c r="U873" s="35"/>
      <c r="V873" s="35"/>
      <c r="W873" s="35"/>
      <c r="X873" s="35"/>
      <c r="Y873" s="35"/>
      <c r="Z873" s="35"/>
      <c r="AA873" s="35"/>
      <c r="AB873" s="35"/>
      <c r="AC873" s="35"/>
      <c r="AD873" s="35"/>
      <c r="AE873" s="35"/>
      <c r="AT873" s="18" t="s">
        <v>160</v>
      </c>
      <c r="AU873" s="18" t="s">
        <v>83</v>
      </c>
    </row>
    <row r="874" spans="1:65" s="14" customFormat="1" ht="11.25">
      <c r="B874" s="206"/>
      <c r="C874" s="207"/>
      <c r="D874" s="187" t="s">
        <v>169</v>
      </c>
      <c r="E874" s="208" t="s">
        <v>19</v>
      </c>
      <c r="F874" s="209" t="s">
        <v>838</v>
      </c>
      <c r="G874" s="207"/>
      <c r="H874" s="208" t="s">
        <v>19</v>
      </c>
      <c r="I874" s="210"/>
      <c r="J874" s="207"/>
      <c r="K874" s="207"/>
      <c r="L874" s="211"/>
      <c r="M874" s="212"/>
      <c r="N874" s="213"/>
      <c r="O874" s="213"/>
      <c r="P874" s="213"/>
      <c r="Q874" s="213"/>
      <c r="R874" s="213"/>
      <c r="S874" s="213"/>
      <c r="T874" s="214"/>
      <c r="AT874" s="215" t="s">
        <v>169</v>
      </c>
      <c r="AU874" s="215" t="s">
        <v>83</v>
      </c>
      <c r="AV874" s="14" t="s">
        <v>81</v>
      </c>
      <c r="AW874" s="14" t="s">
        <v>34</v>
      </c>
      <c r="AX874" s="14" t="s">
        <v>73</v>
      </c>
      <c r="AY874" s="215" t="s">
        <v>149</v>
      </c>
    </row>
    <row r="875" spans="1:65" s="13" customFormat="1" ht="11.25">
      <c r="B875" s="195"/>
      <c r="C875" s="196"/>
      <c r="D875" s="187" t="s">
        <v>169</v>
      </c>
      <c r="E875" s="197" t="s">
        <v>19</v>
      </c>
      <c r="F875" s="198" t="s">
        <v>814</v>
      </c>
      <c r="G875" s="196"/>
      <c r="H875" s="199">
        <v>18.443999999999999</v>
      </c>
      <c r="I875" s="200"/>
      <c r="J875" s="196"/>
      <c r="K875" s="196"/>
      <c r="L875" s="201"/>
      <c r="M875" s="202"/>
      <c r="N875" s="203"/>
      <c r="O875" s="203"/>
      <c r="P875" s="203"/>
      <c r="Q875" s="203"/>
      <c r="R875" s="203"/>
      <c r="S875" s="203"/>
      <c r="T875" s="204"/>
      <c r="AT875" s="205" t="s">
        <v>169</v>
      </c>
      <c r="AU875" s="205" t="s">
        <v>83</v>
      </c>
      <c r="AV875" s="13" t="s">
        <v>83</v>
      </c>
      <c r="AW875" s="13" t="s">
        <v>34</v>
      </c>
      <c r="AX875" s="13" t="s">
        <v>73</v>
      </c>
      <c r="AY875" s="205" t="s">
        <v>149</v>
      </c>
    </row>
    <row r="876" spans="1:65" s="14" customFormat="1" ht="11.25">
      <c r="B876" s="206"/>
      <c r="C876" s="207"/>
      <c r="D876" s="187" t="s">
        <v>169</v>
      </c>
      <c r="E876" s="208" t="s">
        <v>19</v>
      </c>
      <c r="F876" s="209" t="s">
        <v>839</v>
      </c>
      <c r="G876" s="207"/>
      <c r="H876" s="208" t="s">
        <v>19</v>
      </c>
      <c r="I876" s="210"/>
      <c r="J876" s="207"/>
      <c r="K876" s="207"/>
      <c r="L876" s="211"/>
      <c r="M876" s="212"/>
      <c r="N876" s="213"/>
      <c r="O876" s="213"/>
      <c r="P876" s="213"/>
      <c r="Q876" s="213"/>
      <c r="R876" s="213"/>
      <c r="S876" s="213"/>
      <c r="T876" s="214"/>
      <c r="AT876" s="215" t="s">
        <v>169</v>
      </c>
      <c r="AU876" s="215" t="s">
        <v>83</v>
      </c>
      <c r="AV876" s="14" t="s">
        <v>81</v>
      </c>
      <c r="AW876" s="14" t="s">
        <v>34</v>
      </c>
      <c r="AX876" s="14" t="s">
        <v>73</v>
      </c>
      <c r="AY876" s="215" t="s">
        <v>149</v>
      </c>
    </row>
    <row r="877" spans="1:65" s="13" customFormat="1" ht="11.25">
      <c r="B877" s="195"/>
      <c r="C877" s="196"/>
      <c r="D877" s="187" t="s">
        <v>169</v>
      </c>
      <c r="E877" s="197" t="s">
        <v>19</v>
      </c>
      <c r="F877" s="198" t="s">
        <v>818</v>
      </c>
      <c r="G877" s="196"/>
      <c r="H877" s="199">
        <v>73.638000000000005</v>
      </c>
      <c r="I877" s="200"/>
      <c r="J877" s="196"/>
      <c r="K877" s="196"/>
      <c r="L877" s="201"/>
      <c r="M877" s="202"/>
      <c r="N877" s="203"/>
      <c r="O877" s="203"/>
      <c r="P877" s="203"/>
      <c r="Q877" s="203"/>
      <c r="R877" s="203"/>
      <c r="S877" s="203"/>
      <c r="T877" s="204"/>
      <c r="AT877" s="205" t="s">
        <v>169</v>
      </c>
      <c r="AU877" s="205" t="s">
        <v>83</v>
      </c>
      <c r="AV877" s="13" t="s">
        <v>83</v>
      </c>
      <c r="AW877" s="13" t="s">
        <v>34</v>
      </c>
      <c r="AX877" s="13" t="s">
        <v>73</v>
      </c>
      <c r="AY877" s="205" t="s">
        <v>149</v>
      </c>
    </row>
    <row r="878" spans="1:65" s="14" customFormat="1" ht="11.25">
      <c r="B878" s="206"/>
      <c r="C878" s="207"/>
      <c r="D878" s="187" t="s">
        <v>169</v>
      </c>
      <c r="E878" s="208" t="s">
        <v>19</v>
      </c>
      <c r="F878" s="209" t="s">
        <v>819</v>
      </c>
      <c r="G878" s="207"/>
      <c r="H878" s="208" t="s">
        <v>19</v>
      </c>
      <c r="I878" s="210"/>
      <c r="J878" s="207"/>
      <c r="K878" s="207"/>
      <c r="L878" s="211"/>
      <c r="M878" s="212"/>
      <c r="N878" s="213"/>
      <c r="O878" s="213"/>
      <c r="P878" s="213"/>
      <c r="Q878" s="213"/>
      <c r="R878" s="213"/>
      <c r="S878" s="213"/>
      <c r="T878" s="214"/>
      <c r="AT878" s="215" t="s">
        <v>169</v>
      </c>
      <c r="AU878" s="215" t="s">
        <v>83</v>
      </c>
      <c r="AV878" s="14" t="s">
        <v>81</v>
      </c>
      <c r="AW878" s="14" t="s">
        <v>34</v>
      </c>
      <c r="AX878" s="14" t="s">
        <v>73</v>
      </c>
      <c r="AY878" s="215" t="s">
        <v>149</v>
      </c>
    </row>
    <row r="879" spans="1:65" s="13" customFormat="1" ht="11.25">
      <c r="B879" s="195"/>
      <c r="C879" s="196"/>
      <c r="D879" s="187" t="s">
        <v>169</v>
      </c>
      <c r="E879" s="197" t="s">
        <v>19</v>
      </c>
      <c r="F879" s="198" t="s">
        <v>820</v>
      </c>
      <c r="G879" s="196"/>
      <c r="H879" s="199">
        <v>1.466</v>
      </c>
      <c r="I879" s="200"/>
      <c r="J879" s="196"/>
      <c r="K879" s="196"/>
      <c r="L879" s="201"/>
      <c r="M879" s="202"/>
      <c r="N879" s="203"/>
      <c r="O879" s="203"/>
      <c r="P879" s="203"/>
      <c r="Q879" s="203"/>
      <c r="R879" s="203"/>
      <c r="S879" s="203"/>
      <c r="T879" s="204"/>
      <c r="AT879" s="205" t="s">
        <v>169</v>
      </c>
      <c r="AU879" s="205" t="s">
        <v>83</v>
      </c>
      <c r="AV879" s="13" t="s">
        <v>83</v>
      </c>
      <c r="AW879" s="13" t="s">
        <v>34</v>
      </c>
      <c r="AX879" s="13" t="s">
        <v>73</v>
      </c>
      <c r="AY879" s="205" t="s">
        <v>149</v>
      </c>
    </row>
    <row r="880" spans="1:65" s="14" customFormat="1" ht="11.25">
      <c r="B880" s="206"/>
      <c r="C880" s="207"/>
      <c r="D880" s="187" t="s">
        <v>169</v>
      </c>
      <c r="E880" s="208" t="s">
        <v>19</v>
      </c>
      <c r="F880" s="209" t="s">
        <v>821</v>
      </c>
      <c r="G880" s="207"/>
      <c r="H880" s="208" t="s">
        <v>19</v>
      </c>
      <c r="I880" s="210"/>
      <c r="J880" s="207"/>
      <c r="K880" s="207"/>
      <c r="L880" s="211"/>
      <c r="M880" s="212"/>
      <c r="N880" s="213"/>
      <c r="O880" s="213"/>
      <c r="P880" s="213"/>
      <c r="Q880" s="213"/>
      <c r="R880" s="213"/>
      <c r="S880" s="213"/>
      <c r="T880" s="214"/>
      <c r="AT880" s="215" t="s">
        <v>169</v>
      </c>
      <c r="AU880" s="215" t="s">
        <v>83</v>
      </c>
      <c r="AV880" s="14" t="s">
        <v>81</v>
      </c>
      <c r="AW880" s="14" t="s">
        <v>34</v>
      </c>
      <c r="AX880" s="14" t="s">
        <v>73</v>
      </c>
      <c r="AY880" s="215" t="s">
        <v>149</v>
      </c>
    </row>
    <row r="881" spans="1:65" s="13" customFormat="1" ht="11.25">
      <c r="B881" s="195"/>
      <c r="C881" s="196"/>
      <c r="D881" s="187" t="s">
        <v>169</v>
      </c>
      <c r="E881" s="197" t="s">
        <v>19</v>
      </c>
      <c r="F881" s="198" t="s">
        <v>822</v>
      </c>
      <c r="G881" s="196"/>
      <c r="H881" s="199">
        <v>-7.5229999999999997</v>
      </c>
      <c r="I881" s="200"/>
      <c r="J881" s="196"/>
      <c r="K881" s="196"/>
      <c r="L881" s="201"/>
      <c r="M881" s="202"/>
      <c r="N881" s="203"/>
      <c r="O881" s="203"/>
      <c r="P881" s="203"/>
      <c r="Q881" s="203"/>
      <c r="R881" s="203"/>
      <c r="S881" s="203"/>
      <c r="T881" s="204"/>
      <c r="AT881" s="205" t="s">
        <v>169</v>
      </c>
      <c r="AU881" s="205" t="s">
        <v>83</v>
      </c>
      <c r="AV881" s="13" t="s">
        <v>83</v>
      </c>
      <c r="AW881" s="13" t="s">
        <v>34</v>
      </c>
      <c r="AX881" s="13" t="s">
        <v>73</v>
      </c>
      <c r="AY881" s="205" t="s">
        <v>149</v>
      </c>
    </row>
    <row r="882" spans="1:65" s="14" customFormat="1" ht="11.25">
      <c r="B882" s="206"/>
      <c r="C882" s="207"/>
      <c r="D882" s="187" t="s">
        <v>169</v>
      </c>
      <c r="E882" s="208" t="s">
        <v>19</v>
      </c>
      <c r="F882" s="209" t="s">
        <v>841</v>
      </c>
      <c r="G882" s="207"/>
      <c r="H882" s="208" t="s">
        <v>19</v>
      </c>
      <c r="I882" s="210"/>
      <c r="J882" s="207"/>
      <c r="K882" s="207"/>
      <c r="L882" s="211"/>
      <c r="M882" s="212"/>
      <c r="N882" s="213"/>
      <c r="O882" s="213"/>
      <c r="P882" s="213"/>
      <c r="Q882" s="213"/>
      <c r="R882" s="213"/>
      <c r="S882" s="213"/>
      <c r="T882" s="214"/>
      <c r="AT882" s="215" t="s">
        <v>169</v>
      </c>
      <c r="AU882" s="215" t="s">
        <v>83</v>
      </c>
      <c r="AV882" s="14" t="s">
        <v>81</v>
      </c>
      <c r="AW882" s="14" t="s">
        <v>34</v>
      </c>
      <c r="AX882" s="14" t="s">
        <v>73</v>
      </c>
      <c r="AY882" s="215" t="s">
        <v>149</v>
      </c>
    </row>
    <row r="883" spans="1:65" s="13" customFormat="1" ht="11.25">
      <c r="B883" s="195"/>
      <c r="C883" s="196"/>
      <c r="D883" s="187" t="s">
        <v>169</v>
      </c>
      <c r="E883" s="197" t="s">
        <v>19</v>
      </c>
      <c r="F883" s="198" t="s">
        <v>824</v>
      </c>
      <c r="G883" s="196"/>
      <c r="H883" s="199">
        <v>51.651000000000003</v>
      </c>
      <c r="I883" s="200"/>
      <c r="J883" s="196"/>
      <c r="K883" s="196"/>
      <c r="L883" s="201"/>
      <c r="M883" s="202"/>
      <c r="N883" s="203"/>
      <c r="O883" s="203"/>
      <c r="P883" s="203"/>
      <c r="Q883" s="203"/>
      <c r="R883" s="203"/>
      <c r="S883" s="203"/>
      <c r="T883" s="204"/>
      <c r="AT883" s="205" t="s">
        <v>169</v>
      </c>
      <c r="AU883" s="205" t="s">
        <v>83</v>
      </c>
      <c r="AV883" s="13" t="s">
        <v>83</v>
      </c>
      <c r="AW883" s="13" t="s">
        <v>34</v>
      </c>
      <c r="AX883" s="13" t="s">
        <v>73</v>
      </c>
      <c r="AY883" s="205" t="s">
        <v>149</v>
      </c>
    </row>
    <row r="884" spans="1:65" s="14" customFormat="1" ht="11.25">
      <c r="B884" s="206"/>
      <c r="C884" s="207"/>
      <c r="D884" s="187" t="s">
        <v>169</v>
      </c>
      <c r="E884" s="208" t="s">
        <v>19</v>
      </c>
      <c r="F884" s="209" t="s">
        <v>821</v>
      </c>
      <c r="G884" s="207"/>
      <c r="H884" s="208" t="s">
        <v>19</v>
      </c>
      <c r="I884" s="210"/>
      <c r="J884" s="207"/>
      <c r="K884" s="207"/>
      <c r="L884" s="211"/>
      <c r="M884" s="212"/>
      <c r="N884" s="213"/>
      <c r="O884" s="213"/>
      <c r="P884" s="213"/>
      <c r="Q884" s="213"/>
      <c r="R884" s="213"/>
      <c r="S884" s="213"/>
      <c r="T884" s="214"/>
      <c r="AT884" s="215" t="s">
        <v>169</v>
      </c>
      <c r="AU884" s="215" t="s">
        <v>83</v>
      </c>
      <c r="AV884" s="14" t="s">
        <v>81</v>
      </c>
      <c r="AW884" s="14" t="s">
        <v>34</v>
      </c>
      <c r="AX884" s="14" t="s">
        <v>73</v>
      </c>
      <c r="AY884" s="215" t="s">
        <v>149</v>
      </c>
    </row>
    <row r="885" spans="1:65" s="13" customFormat="1" ht="11.25">
      <c r="B885" s="195"/>
      <c r="C885" s="196"/>
      <c r="D885" s="187" t="s">
        <v>169</v>
      </c>
      <c r="E885" s="197" t="s">
        <v>19</v>
      </c>
      <c r="F885" s="198" t="s">
        <v>825</v>
      </c>
      <c r="G885" s="196"/>
      <c r="H885" s="199">
        <v>-13.946</v>
      </c>
      <c r="I885" s="200"/>
      <c r="J885" s="196"/>
      <c r="K885" s="196"/>
      <c r="L885" s="201"/>
      <c r="M885" s="202"/>
      <c r="N885" s="203"/>
      <c r="O885" s="203"/>
      <c r="P885" s="203"/>
      <c r="Q885" s="203"/>
      <c r="R885" s="203"/>
      <c r="S885" s="203"/>
      <c r="T885" s="204"/>
      <c r="AT885" s="205" t="s">
        <v>169</v>
      </c>
      <c r="AU885" s="205" t="s">
        <v>83</v>
      </c>
      <c r="AV885" s="13" t="s">
        <v>83</v>
      </c>
      <c r="AW885" s="13" t="s">
        <v>34</v>
      </c>
      <c r="AX885" s="13" t="s">
        <v>73</v>
      </c>
      <c r="AY885" s="205" t="s">
        <v>149</v>
      </c>
    </row>
    <row r="886" spans="1:65" s="2" customFormat="1" ht="24.2" customHeight="1">
      <c r="A886" s="35"/>
      <c r="B886" s="36"/>
      <c r="C886" s="174" t="s">
        <v>1098</v>
      </c>
      <c r="D886" s="174" t="s">
        <v>151</v>
      </c>
      <c r="E886" s="175" t="s">
        <v>1099</v>
      </c>
      <c r="F886" s="176" t="s">
        <v>1100</v>
      </c>
      <c r="G886" s="177" t="s">
        <v>154</v>
      </c>
      <c r="H886" s="178">
        <v>9.0150000000000006</v>
      </c>
      <c r="I886" s="179"/>
      <c r="J886" s="180">
        <f>ROUND(I886*H886,2)</f>
        <v>0</v>
      </c>
      <c r="K886" s="176" t="s">
        <v>155</v>
      </c>
      <c r="L886" s="40"/>
      <c r="M886" s="181" t="s">
        <v>19</v>
      </c>
      <c r="N886" s="182" t="s">
        <v>44</v>
      </c>
      <c r="O886" s="65"/>
      <c r="P886" s="183">
        <f>O886*H886</f>
        <v>0</v>
      </c>
      <c r="Q886" s="183">
        <v>0</v>
      </c>
      <c r="R886" s="183">
        <f>Q886*H886</f>
        <v>0</v>
      </c>
      <c r="S886" s="183">
        <v>4.5999999999999999E-2</v>
      </c>
      <c r="T886" s="184">
        <f>S886*H886</f>
        <v>0.41469</v>
      </c>
      <c r="U886" s="35"/>
      <c r="V886" s="35"/>
      <c r="W886" s="35"/>
      <c r="X886" s="35"/>
      <c r="Y886" s="35"/>
      <c r="Z886" s="35"/>
      <c r="AA886" s="35"/>
      <c r="AB886" s="35"/>
      <c r="AC886" s="35"/>
      <c r="AD886" s="35"/>
      <c r="AE886" s="35"/>
      <c r="AR886" s="185" t="s">
        <v>156</v>
      </c>
      <c r="AT886" s="185" t="s">
        <v>151</v>
      </c>
      <c r="AU886" s="185" t="s">
        <v>83</v>
      </c>
      <c r="AY886" s="18" t="s">
        <v>149</v>
      </c>
      <c r="BE886" s="186">
        <f>IF(N886="základní",J886,0)</f>
        <v>0</v>
      </c>
      <c r="BF886" s="186">
        <f>IF(N886="snížená",J886,0)</f>
        <v>0</v>
      </c>
      <c r="BG886" s="186">
        <f>IF(N886="zákl. přenesená",J886,0)</f>
        <v>0</v>
      </c>
      <c r="BH886" s="186">
        <f>IF(N886="sníž. přenesená",J886,0)</f>
        <v>0</v>
      </c>
      <c r="BI886" s="186">
        <f>IF(N886="nulová",J886,0)</f>
        <v>0</v>
      </c>
      <c r="BJ886" s="18" t="s">
        <v>81</v>
      </c>
      <c r="BK886" s="186">
        <f>ROUND(I886*H886,2)</f>
        <v>0</v>
      </c>
      <c r="BL886" s="18" t="s">
        <v>156</v>
      </c>
      <c r="BM886" s="185" t="s">
        <v>1101</v>
      </c>
    </row>
    <row r="887" spans="1:65" s="2" customFormat="1" ht="19.5">
      <c r="A887" s="35"/>
      <c r="B887" s="36"/>
      <c r="C887" s="37"/>
      <c r="D887" s="187" t="s">
        <v>158</v>
      </c>
      <c r="E887" s="37"/>
      <c r="F887" s="188" t="s">
        <v>1102</v>
      </c>
      <c r="G887" s="37"/>
      <c r="H887" s="37"/>
      <c r="I887" s="189"/>
      <c r="J887" s="37"/>
      <c r="K887" s="37"/>
      <c r="L887" s="40"/>
      <c r="M887" s="190"/>
      <c r="N887" s="191"/>
      <c r="O887" s="65"/>
      <c r="P887" s="65"/>
      <c r="Q887" s="65"/>
      <c r="R887" s="65"/>
      <c r="S887" s="65"/>
      <c r="T887" s="66"/>
      <c r="U887" s="35"/>
      <c r="V887" s="35"/>
      <c r="W887" s="35"/>
      <c r="X887" s="35"/>
      <c r="Y887" s="35"/>
      <c r="Z887" s="35"/>
      <c r="AA887" s="35"/>
      <c r="AB887" s="35"/>
      <c r="AC887" s="35"/>
      <c r="AD887" s="35"/>
      <c r="AE887" s="35"/>
      <c r="AT887" s="18" t="s">
        <v>158</v>
      </c>
      <c r="AU887" s="18" t="s">
        <v>83</v>
      </c>
    </row>
    <row r="888" spans="1:65" s="2" customFormat="1" ht="11.25">
      <c r="A888" s="35"/>
      <c r="B888" s="36"/>
      <c r="C888" s="37"/>
      <c r="D888" s="192" t="s">
        <v>160</v>
      </c>
      <c r="E888" s="37"/>
      <c r="F888" s="193" t="s">
        <v>1103</v>
      </c>
      <c r="G888" s="37"/>
      <c r="H888" s="37"/>
      <c r="I888" s="189"/>
      <c r="J888" s="37"/>
      <c r="K888" s="37"/>
      <c r="L888" s="40"/>
      <c r="M888" s="190"/>
      <c r="N888" s="191"/>
      <c r="O888" s="65"/>
      <c r="P888" s="65"/>
      <c r="Q888" s="65"/>
      <c r="R888" s="65"/>
      <c r="S888" s="65"/>
      <c r="T888" s="66"/>
      <c r="U888" s="35"/>
      <c r="V888" s="35"/>
      <c r="W888" s="35"/>
      <c r="X888" s="35"/>
      <c r="Y888" s="35"/>
      <c r="Z888" s="35"/>
      <c r="AA888" s="35"/>
      <c r="AB888" s="35"/>
      <c r="AC888" s="35"/>
      <c r="AD888" s="35"/>
      <c r="AE888" s="35"/>
      <c r="AT888" s="18" t="s">
        <v>160</v>
      </c>
      <c r="AU888" s="18" t="s">
        <v>83</v>
      </c>
    </row>
    <row r="889" spans="1:65" s="14" customFormat="1" ht="11.25">
      <c r="B889" s="206"/>
      <c r="C889" s="207"/>
      <c r="D889" s="187" t="s">
        <v>169</v>
      </c>
      <c r="E889" s="208" t="s">
        <v>19</v>
      </c>
      <c r="F889" s="209" t="s">
        <v>755</v>
      </c>
      <c r="G889" s="207"/>
      <c r="H889" s="208" t="s">
        <v>19</v>
      </c>
      <c r="I889" s="210"/>
      <c r="J889" s="207"/>
      <c r="K889" s="207"/>
      <c r="L889" s="211"/>
      <c r="M889" s="212"/>
      <c r="N889" s="213"/>
      <c r="O889" s="213"/>
      <c r="P889" s="213"/>
      <c r="Q889" s="213"/>
      <c r="R889" s="213"/>
      <c r="S889" s="213"/>
      <c r="T889" s="214"/>
      <c r="AT889" s="215" t="s">
        <v>169</v>
      </c>
      <c r="AU889" s="215" t="s">
        <v>83</v>
      </c>
      <c r="AV889" s="14" t="s">
        <v>81</v>
      </c>
      <c r="AW889" s="14" t="s">
        <v>34</v>
      </c>
      <c r="AX889" s="14" t="s">
        <v>73</v>
      </c>
      <c r="AY889" s="215" t="s">
        <v>149</v>
      </c>
    </row>
    <row r="890" spans="1:65" s="13" customFormat="1" ht="11.25">
      <c r="B890" s="195"/>
      <c r="C890" s="196"/>
      <c r="D890" s="187" t="s">
        <v>169</v>
      </c>
      <c r="E890" s="197" t="s">
        <v>19</v>
      </c>
      <c r="F890" s="198" t="s">
        <v>756</v>
      </c>
      <c r="G890" s="196"/>
      <c r="H890" s="199">
        <v>9.0150000000000006</v>
      </c>
      <c r="I890" s="200"/>
      <c r="J890" s="196"/>
      <c r="K890" s="196"/>
      <c r="L890" s="201"/>
      <c r="M890" s="202"/>
      <c r="N890" s="203"/>
      <c r="O890" s="203"/>
      <c r="P890" s="203"/>
      <c r="Q890" s="203"/>
      <c r="R890" s="203"/>
      <c r="S890" s="203"/>
      <c r="T890" s="204"/>
      <c r="AT890" s="205" t="s">
        <v>169</v>
      </c>
      <c r="AU890" s="205" t="s">
        <v>83</v>
      </c>
      <c r="AV890" s="13" t="s">
        <v>83</v>
      </c>
      <c r="AW890" s="13" t="s">
        <v>34</v>
      </c>
      <c r="AX890" s="13" t="s">
        <v>73</v>
      </c>
      <c r="AY890" s="205" t="s">
        <v>149</v>
      </c>
    </row>
    <row r="891" spans="1:65" s="2" customFormat="1" ht="24.2" customHeight="1">
      <c r="A891" s="35"/>
      <c r="B891" s="36"/>
      <c r="C891" s="174" t="s">
        <v>1104</v>
      </c>
      <c r="D891" s="174" t="s">
        <v>151</v>
      </c>
      <c r="E891" s="175" t="s">
        <v>1105</v>
      </c>
      <c r="F891" s="176" t="s">
        <v>1106</v>
      </c>
      <c r="G891" s="177" t="s">
        <v>154</v>
      </c>
      <c r="H891" s="178">
        <v>18.358000000000001</v>
      </c>
      <c r="I891" s="179"/>
      <c r="J891" s="180">
        <f>ROUND(I891*H891,2)</f>
        <v>0</v>
      </c>
      <c r="K891" s="176" t="s">
        <v>155</v>
      </c>
      <c r="L891" s="40"/>
      <c r="M891" s="181" t="s">
        <v>19</v>
      </c>
      <c r="N891" s="182" t="s">
        <v>44</v>
      </c>
      <c r="O891" s="65"/>
      <c r="P891" s="183">
        <f>O891*H891</f>
        <v>0</v>
      </c>
      <c r="Q891" s="183">
        <v>0</v>
      </c>
      <c r="R891" s="183">
        <f>Q891*H891</f>
        <v>0</v>
      </c>
      <c r="S891" s="183">
        <v>5.8999999999999997E-2</v>
      </c>
      <c r="T891" s="184">
        <f>S891*H891</f>
        <v>1.0831219999999999</v>
      </c>
      <c r="U891" s="35"/>
      <c r="V891" s="35"/>
      <c r="W891" s="35"/>
      <c r="X891" s="35"/>
      <c r="Y891" s="35"/>
      <c r="Z891" s="35"/>
      <c r="AA891" s="35"/>
      <c r="AB891" s="35"/>
      <c r="AC891" s="35"/>
      <c r="AD891" s="35"/>
      <c r="AE891" s="35"/>
      <c r="AR891" s="185" t="s">
        <v>156</v>
      </c>
      <c r="AT891" s="185" t="s">
        <v>151</v>
      </c>
      <c r="AU891" s="185" t="s">
        <v>83</v>
      </c>
      <c r="AY891" s="18" t="s">
        <v>149</v>
      </c>
      <c r="BE891" s="186">
        <f>IF(N891="základní",J891,0)</f>
        <v>0</v>
      </c>
      <c r="BF891" s="186">
        <f>IF(N891="snížená",J891,0)</f>
        <v>0</v>
      </c>
      <c r="BG891" s="186">
        <f>IF(N891="zákl. přenesená",J891,0)</f>
        <v>0</v>
      </c>
      <c r="BH891" s="186">
        <f>IF(N891="sníž. přenesená",J891,0)</f>
        <v>0</v>
      </c>
      <c r="BI891" s="186">
        <f>IF(N891="nulová",J891,0)</f>
        <v>0</v>
      </c>
      <c r="BJ891" s="18" t="s">
        <v>81</v>
      </c>
      <c r="BK891" s="186">
        <f>ROUND(I891*H891,2)</f>
        <v>0</v>
      </c>
      <c r="BL891" s="18" t="s">
        <v>156</v>
      </c>
      <c r="BM891" s="185" t="s">
        <v>1107</v>
      </c>
    </row>
    <row r="892" spans="1:65" s="2" customFormat="1" ht="19.5">
      <c r="A892" s="35"/>
      <c r="B892" s="36"/>
      <c r="C892" s="37"/>
      <c r="D892" s="187" t="s">
        <v>158</v>
      </c>
      <c r="E892" s="37"/>
      <c r="F892" s="188" t="s">
        <v>1108</v>
      </c>
      <c r="G892" s="37"/>
      <c r="H892" s="37"/>
      <c r="I892" s="189"/>
      <c r="J892" s="37"/>
      <c r="K892" s="37"/>
      <c r="L892" s="40"/>
      <c r="M892" s="190"/>
      <c r="N892" s="191"/>
      <c r="O892" s="65"/>
      <c r="P892" s="65"/>
      <c r="Q892" s="65"/>
      <c r="R892" s="65"/>
      <c r="S892" s="65"/>
      <c r="T892" s="66"/>
      <c r="U892" s="35"/>
      <c r="V892" s="35"/>
      <c r="W892" s="35"/>
      <c r="X892" s="35"/>
      <c r="Y892" s="35"/>
      <c r="Z892" s="35"/>
      <c r="AA892" s="35"/>
      <c r="AB892" s="35"/>
      <c r="AC892" s="35"/>
      <c r="AD892" s="35"/>
      <c r="AE892" s="35"/>
      <c r="AT892" s="18" t="s">
        <v>158</v>
      </c>
      <c r="AU892" s="18" t="s">
        <v>83</v>
      </c>
    </row>
    <row r="893" spans="1:65" s="2" customFormat="1" ht="11.25">
      <c r="A893" s="35"/>
      <c r="B893" s="36"/>
      <c r="C893" s="37"/>
      <c r="D893" s="192" t="s">
        <v>160</v>
      </c>
      <c r="E893" s="37"/>
      <c r="F893" s="193" t="s">
        <v>1109</v>
      </c>
      <c r="G893" s="37"/>
      <c r="H893" s="37"/>
      <c r="I893" s="189"/>
      <c r="J893" s="37"/>
      <c r="K893" s="37"/>
      <c r="L893" s="40"/>
      <c r="M893" s="190"/>
      <c r="N893" s="191"/>
      <c r="O893" s="65"/>
      <c r="P893" s="65"/>
      <c r="Q893" s="65"/>
      <c r="R893" s="65"/>
      <c r="S893" s="65"/>
      <c r="T893" s="66"/>
      <c r="U893" s="35"/>
      <c r="V893" s="35"/>
      <c r="W893" s="35"/>
      <c r="X893" s="35"/>
      <c r="Y893" s="35"/>
      <c r="Z893" s="35"/>
      <c r="AA893" s="35"/>
      <c r="AB893" s="35"/>
      <c r="AC893" s="35"/>
      <c r="AD893" s="35"/>
      <c r="AE893" s="35"/>
      <c r="AT893" s="18" t="s">
        <v>160</v>
      </c>
      <c r="AU893" s="18" t="s">
        <v>83</v>
      </c>
    </row>
    <row r="894" spans="1:65" s="14" customFormat="1" ht="11.25">
      <c r="B894" s="206"/>
      <c r="C894" s="207"/>
      <c r="D894" s="187" t="s">
        <v>169</v>
      </c>
      <c r="E894" s="208" t="s">
        <v>19</v>
      </c>
      <c r="F894" s="209" t="s">
        <v>1110</v>
      </c>
      <c r="G894" s="207"/>
      <c r="H894" s="208" t="s">
        <v>19</v>
      </c>
      <c r="I894" s="210"/>
      <c r="J894" s="207"/>
      <c r="K894" s="207"/>
      <c r="L894" s="211"/>
      <c r="M894" s="212"/>
      <c r="N894" s="213"/>
      <c r="O894" s="213"/>
      <c r="P894" s="213"/>
      <c r="Q894" s="213"/>
      <c r="R894" s="213"/>
      <c r="S894" s="213"/>
      <c r="T894" s="214"/>
      <c r="AT894" s="215" t="s">
        <v>169</v>
      </c>
      <c r="AU894" s="215" t="s">
        <v>83</v>
      </c>
      <c r="AV894" s="14" t="s">
        <v>81</v>
      </c>
      <c r="AW894" s="14" t="s">
        <v>34</v>
      </c>
      <c r="AX894" s="14" t="s">
        <v>73</v>
      </c>
      <c r="AY894" s="215" t="s">
        <v>149</v>
      </c>
    </row>
    <row r="895" spans="1:65" s="13" customFormat="1" ht="11.25">
      <c r="B895" s="195"/>
      <c r="C895" s="196"/>
      <c r="D895" s="187" t="s">
        <v>169</v>
      </c>
      <c r="E895" s="197" t="s">
        <v>19</v>
      </c>
      <c r="F895" s="198" t="s">
        <v>524</v>
      </c>
      <c r="G895" s="196"/>
      <c r="H895" s="199">
        <v>2.52</v>
      </c>
      <c r="I895" s="200"/>
      <c r="J895" s="196"/>
      <c r="K895" s="196"/>
      <c r="L895" s="201"/>
      <c r="M895" s="202"/>
      <c r="N895" s="203"/>
      <c r="O895" s="203"/>
      <c r="P895" s="203"/>
      <c r="Q895" s="203"/>
      <c r="R895" s="203"/>
      <c r="S895" s="203"/>
      <c r="T895" s="204"/>
      <c r="AT895" s="205" t="s">
        <v>169</v>
      </c>
      <c r="AU895" s="205" t="s">
        <v>83</v>
      </c>
      <c r="AV895" s="13" t="s">
        <v>83</v>
      </c>
      <c r="AW895" s="13" t="s">
        <v>34</v>
      </c>
      <c r="AX895" s="13" t="s">
        <v>73</v>
      </c>
      <c r="AY895" s="205" t="s">
        <v>149</v>
      </c>
    </row>
    <row r="896" spans="1:65" s="14" customFormat="1" ht="11.25">
      <c r="B896" s="206"/>
      <c r="C896" s="207"/>
      <c r="D896" s="187" t="s">
        <v>169</v>
      </c>
      <c r="E896" s="208" t="s">
        <v>19</v>
      </c>
      <c r="F896" s="209" t="s">
        <v>840</v>
      </c>
      <c r="G896" s="207"/>
      <c r="H896" s="208" t="s">
        <v>19</v>
      </c>
      <c r="I896" s="210"/>
      <c r="J896" s="207"/>
      <c r="K896" s="207"/>
      <c r="L896" s="211"/>
      <c r="M896" s="212"/>
      <c r="N896" s="213"/>
      <c r="O896" s="213"/>
      <c r="P896" s="213"/>
      <c r="Q896" s="213"/>
      <c r="R896" s="213"/>
      <c r="S896" s="213"/>
      <c r="T896" s="214"/>
      <c r="AT896" s="215" t="s">
        <v>169</v>
      </c>
      <c r="AU896" s="215" t="s">
        <v>83</v>
      </c>
      <c r="AV896" s="14" t="s">
        <v>81</v>
      </c>
      <c r="AW896" s="14" t="s">
        <v>34</v>
      </c>
      <c r="AX896" s="14" t="s">
        <v>73</v>
      </c>
      <c r="AY896" s="215" t="s">
        <v>149</v>
      </c>
    </row>
    <row r="897" spans="1:65" s="13" customFormat="1" ht="11.25">
      <c r="B897" s="195"/>
      <c r="C897" s="196"/>
      <c r="D897" s="187" t="s">
        <v>169</v>
      </c>
      <c r="E897" s="197" t="s">
        <v>19</v>
      </c>
      <c r="F897" s="198" t="s">
        <v>526</v>
      </c>
      <c r="G897" s="196"/>
      <c r="H897" s="199">
        <v>9.7010000000000005</v>
      </c>
      <c r="I897" s="200"/>
      <c r="J897" s="196"/>
      <c r="K897" s="196"/>
      <c r="L897" s="201"/>
      <c r="M897" s="202"/>
      <c r="N897" s="203"/>
      <c r="O897" s="203"/>
      <c r="P897" s="203"/>
      <c r="Q897" s="203"/>
      <c r="R897" s="203"/>
      <c r="S897" s="203"/>
      <c r="T897" s="204"/>
      <c r="AT897" s="205" t="s">
        <v>169</v>
      </c>
      <c r="AU897" s="205" t="s">
        <v>83</v>
      </c>
      <c r="AV897" s="13" t="s">
        <v>83</v>
      </c>
      <c r="AW897" s="13" t="s">
        <v>34</v>
      </c>
      <c r="AX897" s="13" t="s">
        <v>73</v>
      </c>
      <c r="AY897" s="205" t="s">
        <v>149</v>
      </c>
    </row>
    <row r="898" spans="1:65" s="14" customFormat="1" ht="11.25">
      <c r="B898" s="206"/>
      <c r="C898" s="207"/>
      <c r="D898" s="187" t="s">
        <v>169</v>
      </c>
      <c r="E898" s="208" t="s">
        <v>19</v>
      </c>
      <c r="F898" s="209" t="s">
        <v>842</v>
      </c>
      <c r="G898" s="207"/>
      <c r="H898" s="208" t="s">
        <v>19</v>
      </c>
      <c r="I898" s="210"/>
      <c r="J898" s="207"/>
      <c r="K898" s="207"/>
      <c r="L898" s="211"/>
      <c r="M898" s="212"/>
      <c r="N898" s="213"/>
      <c r="O898" s="213"/>
      <c r="P898" s="213"/>
      <c r="Q898" s="213"/>
      <c r="R898" s="213"/>
      <c r="S898" s="213"/>
      <c r="T898" s="214"/>
      <c r="AT898" s="215" t="s">
        <v>169</v>
      </c>
      <c r="AU898" s="215" t="s">
        <v>83</v>
      </c>
      <c r="AV898" s="14" t="s">
        <v>81</v>
      </c>
      <c r="AW898" s="14" t="s">
        <v>34</v>
      </c>
      <c r="AX898" s="14" t="s">
        <v>73</v>
      </c>
      <c r="AY898" s="215" t="s">
        <v>149</v>
      </c>
    </row>
    <row r="899" spans="1:65" s="13" customFormat="1" ht="11.25">
      <c r="B899" s="195"/>
      <c r="C899" s="196"/>
      <c r="D899" s="187" t="s">
        <v>169</v>
      </c>
      <c r="E899" s="197" t="s">
        <v>19</v>
      </c>
      <c r="F899" s="198" t="s">
        <v>528</v>
      </c>
      <c r="G899" s="196"/>
      <c r="H899" s="199">
        <v>6.1369999999999996</v>
      </c>
      <c r="I899" s="200"/>
      <c r="J899" s="196"/>
      <c r="K899" s="196"/>
      <c r="L899" s="201"/>
      <c r="M899" s="202"/>
      <c r="N899" s="203"/>
      <c r="O899" s="203"/>
      <c r="P899" s="203"/>
      <c r="Q899" s="203"/>
      <c r="R899" s="203"/>
      <c r="S899" s="203"/>
      <c r="T899" s="204"/>
      <c r="AT899" s="205" t="s">
        <v>169</v>
      </c>
      <c r="AU899" s="205" t="s">
        <v>83</v>
      </c>
      <c r="AV899" s="13" t="s">
        <v>83</v>
      </c>
      <c r="AW899" s="13" t="s">
        <v>34</v>
      </c>
      <c r="AX899" s="13" t="s">
        <v>73</v>
      </c>
      <c r="AY899" s="205" t="s">
        <v>149</v>
      </c>
    </row>
    <row r="900" spans="1:65" s="2" customFormat="1" ht="16.5" customHeight="1">
      <c r="A900" s="35"/>
      <c r="B900" s="36"/>
      <c r="C900" s="174" t="s">
        <v>1111</v>
      </c>
      <c r="D900" s="174" t="s">
        <v>151</v>
      </c>
      <c r="E900" s="175" t="s">
        <v>1112</v>
      </c>
      <c r="F900" s="176" t="s">
        <v>1113</v>
      </c>
      <c r="G900" s="177" t="s">
        <v>181</v>
      </c>
      <c r="H900" s="178">
        <v>518.31799999999998</v>
      </c>
      <c r="I900" s="179"/>
      <c r="J900" s="180">
        <f>ROUND(I900*H900,2)</f>
        <v>0</v>
      </c>
      <c r="K900" s="176" t="s">
        <v>155</v>
      </c>
      <c r="L900" s="40"/>
      <c r="M900" s="181" t="s">
        <v>19</v>
      </c>
      <c r="N900" s="182" t="s">
        <v>44</v>
      </c>
      <c r="O900" s="65"/>
      <c r="P900" s="183">
        <f>O900*H900</f>
        <v>0</v>
      </c>
      <c r="Q900" s="183">
        <v>0</v>
      </c>
      <c r="R900" s="183">
        <f>Q900*H900</f>
        <v>0</v>
      </c>
      <c r="S900" s="183">
        <v>3.9E-2</v>
      </c>
      <c r="T900" s="184">
        <f>S900*H900</f>
        <v>20.214402</v>
      </c>
      <c r="U900" s="35"/>
      <c r="V900" s="35"/>
      <c r="W900" s="35"/>
      <c r="X900" s="35"/>
      <c r="Y900" s="35"/>
      <c r="Z900" s="35"/>
      <c r="AA900" s="35"/>
      <c r="AB900" s="35"/>
      <c r="AC900" s="35"/>
      <c r="AD900" s="35"/>
      <c r="AE900" s="35"/>
      <c r="AR900" s="185" t="s">
        <v>156</v>
      </c>
      <c r="AT900" s="185" t="s">
        <v>151</v>
      </c>
      <c r="AU900" s="185" t="s">
        <v>83</v>
      </c>
      <c r="AY900" s="18" t="s">
        <v>149</v>
      </c>
      <c r="BE900" s="186">
        <f>IF(N900="základní",J900,0)</f>
        <v>0</v>
      </c>
      <c r="BF900" s="186">
        <f>IF(N900="snížená",J900,0)</f>
        <v>0</v>
      </c>
      <c r="BG900" s="186">
        <f>IF(N900="zákl. přenesená",J900,0)</f>
        <v>0</v>
      </c>
      <c r="BH900" s="186">
        <f>IF(N900="sníž. přenesená",J900,0)</f>
        <v>0</v>
      </c>
      <c r="BI900" s="186">
        <f>IF(N900="nulová",J900,0)</f>
        <v>0</v>
      </c>
      <c r="BJ900" s="18" t="s">
        <v>81</v>
      </c>
      <c r="BK900" s="186">
        <f>ROUND(I900*H900,2)</f>
        <v>0</v>
      </c>
      <c r="BL900" s="18" t="s">
        <v>156</v>
      </c>
      <c r="BM900" s="185" t="s">
        <v>1114</v>
      </c>
    </row>
    <row r="901" spans="1:65" s="2" customFormat="1" ht="11.25">
      <c r="A901" s="35"/>
      <c r="B901" s="36"/>
      <c r="C901" s="37"/>
      <c r="D901" s="187" t="s">
        <v>158</v>
      </c>
      <c r="E901" s="37"/>
      <c r="F901" s="188" t="s">
        <v>1115</v>
      </c>
      <c r="G901" s="37"/>
      <c r="H901" s="37"/>
      <c r="I901" s="189"/>
      <c r="J901" s="37"/>
      <c r="K901" s="37"/>
      <c r="L901" s="40"/>
      <c r="M901" s="190"/>
      <c r="N901" s="191"/>
      <c r="O901" s="65"/>
      <c r="P901" s="65"/>
      <c r="Q901" s="65"/>
      <c r="R901" s="65"/>
      <c r="S901" s="65"/>
      <c r="T901" s="66"/>
      <c r="U901" s="35"/>
      <c r="V901" s="35"/>
      <c r="W901" s="35"/>
      <c r="X901" s="35"/>
      <c r="Y901" s="35"/>
      <c r="Z901" s="35"/>
      <c r="AA901" s="35"/>
      <c r="AB901" s="35"/>
      <c r="AC901" s="35"/>
      <c r="AD901" s="35"/>
      <c r="AE901" s="35"/>
      <c r="AT901" s="18" t="s">
        <v>158</v>
      </c>
      <c r="AU901" s="18" t="s">
        <v>83</v>
      </c>
    </row>
    <row r="902" spans="1:65" s="2" customFormat="1" ht="11.25">
      <c r="A902" s="35"/>
      <c r="B902" s="36"/>
      <c r="C902" s="37"/>
      <c r="D902" s="192" t="s">
        <v>160</v>
      </c>
      <c r="E902" s="37"/>
      <c r="F902" s="193" t="s">
        <v>1116</v>
      </c>
      <c r="G902" s="37"/>
      <c r="H902" s="37"/>
      <c r="I902" s="189"/>
      <c r="J902" s="37"/>
      <c r="K902" s="37"/>
      <c r="L902" s="40"/>
      <c r="M902" s="190"/>
      <c r="N902" s="191"/>
      <c r="O902" s="65"/>
      <c r="P902" s="65"/>
      <c r="Q902" s="65"/>
      <c r="R902" s="65"/>
      <c r="S902" s="65"/>
      <c r="T902" s="66"/>
      <c r="U902" s="35"/>
      <c r="V902" s="35"/>
      <c r="W902" s="35"/>
      <c r="X902" s="35"/>
      <c r="Y902" s="35"/>
      <c r="Z902" s="35"/>
      <c r="AA902" s="35"/>
      <c r="AB902" s="35"/>
      <c r="AC902" s="35"/>
      <c r="AD902" s="35"/>
      <c r="AE902" s="35"/>
      <c r="AT902" s="18" t="s">
        <v>160</v>
      </c>
      <c r="AU902" s="18" t="s">
        <v>83</v>
      </c>
    </row>
    <row r="903" spans="1:65" s="14" customFormat="1" ht="11.25">
      <c r="B903" s="206"/>
      <c r="C903" s="207"/>
      <c r="D903" s="187" t="s">
        <v>169</v>
      </c>
      <c r="E903" s="208" t="s">
        <v>19</v>
      </c>
      <c r="F903" s="209" t="s">
        <v>1031</v>
      </c>
      <c r="G903" s="207"/>
      <c r="H903" s="208" t="s">
        <v>19</v>
      </c>
      <c r="I903" s="210"/>
      <c r="J903" s="207"/>
      <c r="K903" s="207"/>
      <c r="L903" s="211"/>
      <c r="M903" s="212"/>
      <c r="N903" s="213"/>
      <c r="O903" s="213"/>
      <c r="P903" s="213"/>
      <c r="Q903" s="213"/>
      <c r="R903" s="213"/>
      <c r="S903" s="213"/>
      <c r="T903" s="214"/>
      <c r="AT903" s="215" t="s">
        <v>169</v>
      </c>
      <c r="AU903" s="215" t="s">
        <v>83</v>
      </c>
      <c r="AV903" s="14" t="s">
        <v>81</v>
      </c>
      <c r="AW903" s="14" t="s">
        <v>34</v>
      </c>
      <c r="AX903" s="14" t="s">
        <v>73</v>
      </c>
      <c r="AY903" s="215" t="s">
        <v>149</v>
      </c>
    </row>
    <row r="904" spans="1:65" s="13" customFormat="1" ht="11.25">
      <c r="B904" s="195"/>
      <c r="C904" s="196"/>
      <c r="D904" s="187" t="s">
        <v>169</v>
      </c>
      <c r="E904" s="197" t="s">
        <v>19</v>
      </c>
      <c r="F904" s="198" t="s">
        <v>1117</v>
      </c>
      <c r="G904" s="196"/>
      <c r="H904" s="199">
        <v>213.18199999999999</v>
      </c>
      <c r="I904" s="200"/>
      <c r="J904" s="196"/>
      <c r="K904" s="196"/>
      <c r="L904" s="201"/>
      <c r="M904" s="202"/>
      <c r="N904" s="203"/>
      <c r="O904" s="203"/>
      <c r="P904" s="203"/>
      <c r="Q904" s="203"/>
      <c r="R904" s="203"/>
      <c r="S904" s="203"/>
      <c r="T904" s="204"/>
      <c r="AT904" s="205" t="s">
        <v>169</v>
      </c>
      <c r="AU904" s="205" t="s">
        <v>83</v>
      </c>
      <c r="AV904" s="13" t="s">
        <v>83</v>
      </c>
      <c r="AW904" s="13" t="s">
        <v>34</v>
      </c>
      <c r="AX904" s="13" t="s">
        <v>73</v>
      </c>
      <c r="AY904" s="205" t="s">
        <v>149</v>
      </c>
    </row>
    <row r="905" spans="1:65" s="14" customFormat="1" ht="11.25">
      <c r="B905" s="206"/>
      <c r="C905" s="207"/>
      <c r="D905" s="187" t="s">
        <v>169</v>
      </c>
      <c r="E905" s="208" t="s">
        <v>19</v>
      </c>
      <c r="F905" s="209" t="s">
        <v>1118</v>
      </c>
      <c r="G905" s="207"/>
      <c r="H905" s="208" t="s">
        <v>19</v>
      </c>
      <c r="I905" s="210"/>
      <c r="J905" s="207"/>
      <c r="K905" s="207"/>
      <c r="L905" s="211"/>
      <c r="M905" s="212"/>
      <c r="N905" s="213"/>
      <c r="O905" s="213"/>
      <c r="P905" s="213"/>
      <c r="Q905" s="213"/>
      <c r="R905" s="213"/>
      <c r="S905" s="213"/>
      <c r="T905" s="214"/>
      <c r="AT905" s="215" t="s">
        <v>169</v>
      </c>
      <c r="AU905" s="215" t="s">
        <v>83</v>
      </c>
      <c r="AV905" s="14" t="s">
        <v>81</v>
      </c>
      <c r="AW905" s="14" t="s">
        <v>34</v>
      </c>
      <c r="AX905" s="14" t="s">
        <v>73</v>
      </c>
      <c r="AY905" s="215" t="s">
        <v>149</v>
      </c>
    </row>
    <row r="906" spans="1:65" s="13" customFormat="1" ht="11.25">
      <c r="B906" s="195"/>
      <c r="C906" s="196"/>
      <c r="D906" s="187" t="s">
        <v>169</v>
      </c>
      <c r="E906" s="197" t="s">
        <v>19</v>
      </c>
      <c r="F906" s="198" t="s">
        <v>1119</v>
      </c>
      <c r="G906" s="196"/>
      <c r="H906" s="199">
        <v>268.00599999999997</v>
      </c>
      <c r="I906" s="200"/>
      <c r="J906" s="196"/>
      <c r="K906" s="196"/>
      <c r="L906" s="201"/>
      <c r="M906" s="202"/>
      <c r="N906" s="203"/>
      <c r="O906" s="203"/>
      <c r="P906" s="203"/>
      <c r="Q906" s="203"/>
      <c r="R906" s="203"/>
      <c r="S906" s="203"/>
      <c r="T906" s="204"/>
      <c r="AT906" s="205" t="s">
        <v>169</v>
      </c>
      <c r="AU906" s="205" t="s">
        <v>83</v>
      </c>
      <c r="AV906" s="13" t="s">
        <v>83</v>
      </c>
      <c r="AW906" s="13" t="s">
        <v>34</v>
      </c>
      <c r="AX906" s="13" t="s">
        <v>73</v>
      </c>
      <c r="AY906" s="205" t="s">
        <v>149</v>
      </c>
    </row>
    <row r="907" spans="1:65" s="14" customFormat="1" ht="11.25">
      <c r="B907" s="206"/>
      <c r="C907" s="207"/>
      <c r="D907" s="187" t="s">
        <v>169</v>
      </c>
      <c r="E907" s="208" t="s">
        <v>19</v>
      </c>
      <c r="F907" s="209" t="s">
        <v>1120</v>
      </c>
      <c r="G907" s="207"/>
      <c r="H907" s="208" t="s">
        <v>19</v>
      </c>
      <c r="I907" s="210"/>
      <c r="J907" s="207"/>
      <c r="K907" s="207"/>
      <c r="L907" s="211"/>
      <c r="M907" s="212"/>
      <c r="N907" s="213"/>
      <c r="O907" s="213"/>
      <c r="P907" s="213"/>
      <c r="Q907" s="213"/>
      <c r="R907" s="213"/>
      <c r="S907" s="213"/>
      <c r="T907" s="214"/>
      <c r="AT907" s="215" t="s">
        <v>169</v>
      </c>
      <c r="AU907" s="215" t="s">
        <v>83</v>
      </c>
      <c r="AV907" s="14" t="s">
        <v>81</v>
      </c>
      <c r="AW907" s="14" t="s">
        <v>34</v>
      </c>
      <c r="AX907" s="14" t="s">
        <v>73</v>
      </c>
      <c r="AY907" s="215" t="s">
        <v>149</v>
      </c>
    </row>
    <row r="908" spans="1:65" s="13" customFormat="1" ht="11.25">
      <c r="B908" s="195"/>
      <c r="C908" s="196"/>
      <c r="D908" s="187" t="s">
        <v>169</v>
      </c>
      <c r="E908" s="197" t="s">
        <v>19</v>
      </c>
      <c r="F908" s="198" t="s">
        <v>1121</v>
      </c>
      <c r="G908" s="196"/>
      <c r="H908" s="199">
        <v>37.130000000000003</v>
      </c>
      <c r="I908" s="200"/>
      <c r="J908" s="196"/>
      <c r="K908" s="196"/>
      <c r="L908" s="201"/>
      <c r="M908" s="202"/>
      <c r="N908" s="203"/>
      <c r="O908" s="203"/>
      <c r="P908" s="203"/>
      <c r="Q908" s="203"/>
      <c r="R908" s="203"/>
      <c r="S908" s="203"/>
      <c r="T908" s="204"/>
      <c r="AT908" s="205" t="s">
        <v>169</v>
      </c>
      <c r="AU908" s="205" t="s">
        <v>83</v>
      </c>
      <c r="AV908" s="13" t="s">
        <v>83</v>
      </c>
      <c r="AW908" s="13" t="s">
        <v>34</v>
      </c>
      <c r="AX908" s="13" t="s">
        <v>73</v>
      </c>
      <c r="AY908" s="205" t="s">
        <v>149</v>
      </c>
    </row>
    <row r="909" spans="1:65" s="2" customFormat="1" ht="16.5" customHeight="1">
      <c r="A909" s="35"/>
      <c r="B909" s="36"/>
      <c r="C909" s="174" t="s">
        <v>1122</v>
      </c>
      <c r="D909" s="174" t="s">
        <v>151</v>
      </c>
      <c r="E909" s="175" t="s">
        <v>1123</v>
      </c>
      <c r="F909" s="176" t="s">
        <v>1124</v>
      </c>
      <c r="G909" s="177" t="s">
        <v>181</v>
      </c>
      <c r="H909" s="178">
        <v>245.34700000000001</v>
      </c>
      <c r="I909" s="179"/>
      <c r="J909" s="180">
        <f>ROUND(I909*H909,2)</f>
        <v>0</v>
      </c>
      <c r="K909" s="176" t="s">
        <v>155</v>
      </c>
      <c r="L909" s="40"/>
      <c r="M909" s="181" t="s">
        <v>19</v>
      </c>
      <c r="N909" s="182" t="s">
        <v>44</v>
      </c>
      <c r="O909" s="65"/>
      <c r="P909" s="183">
        <f>O909*H909</f>
        <v>0</v>
      </c>
      <c r="Q909" s="183">
        <v>0</v>
      </c>
      <c r="R909" s="183">
        <f>Q909*H909</f>
        <v>0</v>
      </c>
      <c r="S909" s="183">
        <v>0.15</v>
      </c>
      <c r="T909" s="184">
        <f>S909*H909</f>
        <v>36.802050000000001</v>
      </c>
      <c r="U909" s="35"/>
      <c r="V909" s="35"/>
      <c r="W909" s="35"/>
      <c r="X909" s="35"/>
      <c r="Y909" s="35"/>
      <c r="Z909" s="35"/>
      <c r="AA909" s="35"/>
      <c r="AB909" s="35"/>
      <c r="AC909" s="35"/>
      <c r="AD909" s="35"/>
      <c r="AE909" s="35"/>
      <c r="AR909" s="185" t="s">
        <v>156</v>
      </c>
      <c r="AT909" s="185" t="s">
        <v>151</v>
      </c>
      <c r="AU909" s="185" t="s">
        <v>83</v>
      </c>
      <c r="AY909" s="18" t="s">
        <v>149</v>
      </c>
      <c r="BE909" s="186">
        <f>IF(N909="základní",J909,0)</f>
        <v>0</v>
      </c>
      <c r="BF909" s="186">
        <f>IF(N909="snížená",J909,0)</f>
        <v>0</v>
      </c>
      <c r="BG909" s="186">
        <f>IF(N909="zákl. přenesená",J909,0)</f>
        <v>0</v>
      </c>
      <c r="BH909" s="186">
        <f>IF(N909="sníž. přenesená",J909,0)</f>
        <v>0</v>
      </c>
      <c r="BI909" s="186">
        <f>IF(N909="nulová",J909,0)</f>
        <v>0</v>
      </c>
      <c r="BJ909" s="18" t="s">
        <v>81</v>
      </c>
      <c r="BK909" s="186">
        <f>ROUND(I909*H909,2)</f>
        <v>0</v>
      </c>
      <c r="BL909" s="18" t="s">
        <v>156</v>
      </c>
      <c r="BM909" s="185" t="s">
        <v>1125</v>
      </c>
    </row>
    <row r="910" spans="1:65" s="2" customFormat="1" ht="19.5">
      <c r="A910" s="35"/>
      <c r="B910" s="36"/>
      <c r="C910" s="37"/>
      <c r="D910" s="187" t="s">
        <v>158</v>
      </c>
      <c r="E910" s="37"/>
      <c r="F910" s="188" t="s">
        <v>1126</v>
      </c>
      <c r="G910" s="37"/>
      <c r="H910" s="37"/>
      <c r="I910" s="189"/>
      <c r="J910" s="37"/>
      <c r="K910" s="37"/>
      <c r="L910" s="40"/>
      <c r="M910" s="190"/>
      <c r="N910" s="191"/>
      <c r="O910" s="65"/>
      <c r="P910" s="65"/>
      <c r="Q910" s="65"/>
      <c r="R910" s="65"/>
      <c r="S910" s="65"/>
      <c r="T910" s="66"/>
      <c r="U910" s="35"/>
      <c r="V910" s="35"/>
      <c r="W910" s="35"/>
      <c r="X910" s="35"/>
      <c r="Y910" s="35"/>
      <c r="Z910" s="35"/>
      <c r="AA910" s="35"/>
      <c r="AB910" s="35"/>
      <c r="AC910" s="35"/>
      <c r="AD910" s="35"/>
      <c r="AE910" s="35"/>
      <c r="AT910" s="18" t="s">
        <v>158</v>
      </c>
      <c r="AU910" s="18" t="s">
        <v>83</v>
      </c>
    </row>
    <row r="911" spans="1:65" s="2" customFormat="1" ht="11.25">
      <c r="A911" s="35"/>
      <c r="B911" s="36"/>
      <c r="C911" s="37"/>
      <c r="D911" s="192" t="s">
        <v>160</v>
      </c>
      <c r="E911" s="37"/>
      <c r="F911" s="193" t="s">
        <v>1127</v>
      </c>
      <c r="G911" s="37"/>
      <c r="H911" s="37"/>
      <c r="I911" s="189"/>
      <c r="J911" s="37"/>
      <c r="K911" s="37"/>
      <c r="L911" s="40"/>
      <c r="M911" s="190"/>
      <c r="N911" s="191"/>
      <c r="O911" s="65"/>
      <c r="P911" s="65"/>
      <c r="Q911" s="65"/>
      <c r="R911" s="65"/>
      <c r="S911" s="65"/>
      <c r="T911" s="66"/>
      <c r="U911" s="35"/>
      <c r="V911" s="35"/>
      <c r="W911" s="35"/>
      <c r="X911" s="35"/>
      <c r="Y911" s="35"/>
      <c r="Z911" s="35"/>
      <c r="AA911" s="35"/>
      <c r="AB911" s="35"/>
      <c r="AC911" s="35"/>
      <c r="AD911" s="35"/>
      <c r="AE911" s="35"/>
      <c r="AT911" s="18" t="s">
        <v>160</v>
      </c>
      <c r="AU911" s="18" t="s">
        <v>83</v>
      </c>
    </row>
    <row r="912" spans="1:65" s="14" customFormat="1" ht="11.25">
      <c r="B912" s="206"/>
      <c r="C912" s="207"/>
      <c r="D912" s="187" t="s">
        <v>169</v>
      </c>
      <c r="E912" s="208" t="s">
        <v>19</v>
      </c>
      <c r="F912" s="209" t="s">
        <v>1128</v>
      </c>
      <c r="G912" s="207"/>
      <c r="H912" s="208" t="s">
        <v>19</v>
      </c>
      <c r="I912" s="210"/>
      <c r="J912" s="207"/>
      <c r="K912" s="207"/>
      <c r="L912" s="211"/>
      <c r="M912" s="212"/>
      <c r="N912" s="213"/>
      <c r="O912" s="213"/>
      <c r="P912" s="213"/>
      <c r="Q912" s="213"/>
      <c r="R912" s="213"/>
      <c r="S912" s="213"/>
      <c r="T912" s="214"/>
      <c r="AT912" s="215" t="s">
        <v>169</v>
      </c>
      <c r="AU912" s="215" t="s">
        <v>83</v>
      </c>
      <c r="AV912" s="14" t="s">
        <v>81</v>
      </c>
      <c r="AW912" s="14" t="s">
        <v>34</v>
      </c>
      <c r="AX912" s="14" t="s">
        <v>73</v>
      </c>
      <c r="AY912" s="215" t="s">
        <v>149</v>
      </c>
    </row>
    <row r="913" spans="1:65" s="13" customFormat="1" ht="11.25">
      <c r="B913" s="195"/>
      <c r="C913" s="196"/>
      <c r="D913" s="187" t="s">
        <v>169</v>
      </c>
      <c r="E913" s="197" t="s">
        <v>19</v>
      </c>
      <c r="F913" s="198" t="s">
        <v>1129</v>
      </c>
      <c r="G913" s="196"/>
      <c r="H913" s="199">
        <v>245.34700000000001</v>
      </c>
      <c r="I913" s="200"/>
      <c r="J913" s="196"/>
      <c r="K913" s="196"/>
      <c r="L913" s="201"/>
      <c r="M913" s="202"/>
      <c r="N913" s="203"/>
      <c r="O913" s="203"/>
      <c r="P913" s="203"/>
      <c r="Q913" s="203"/>
      <c r="R913" s="203"/>
      <c r="S913" s="203"/>
      <c r="T913" s="204"/>
      <c r="AT913" s="205" t="s">
        <v>169</v>
      </c>
      <c r="AU913" s="205" t="s">
        <v>83</v>
      </c>
      <c r="AV913" s="13" t="s">
        <v>83</v>
      </c>
      <c r="AW913" s="13" t="s">
        <v>34</v>
      </c>
      <c r="AX913" s="13" t="s">
        <v>73</v>
      </c>
      <c r="AY913" s="205" t="s">
        <v>149</v>
      </c>
    </row>
    <row r="914" spans="1:65" s="2" customFormat="1" ht="16.5" customHeight="1">
      <c r="A914" s="35"/>
      <c r="B914" s="36"/>
      <c r="C914" s="174" t="s">
        <v>1130</v>
      </c>
      <c r="D914" s="174" t="s">
        <v>151</v>
      </c>
      <c r="E914" s="175" t="s">
        <v>1131</v>
      </c>
      <c r="F914" s="176" t="s">
        <v>1132</v>
      </c>
      <c r="G914" s="177" t="s">
        <v>154</v>
      </c>
      <c r="H914" s="178">
        <v>2.4180000000000001</v>
      </c>
      <c r="I914" s="179"/>
      <c r="J914" s="180">
        <f>ROUND(I914*H914,2)</f>
        <v>0</v>
      </c>
      <c r="K914" s="176" t="s">
        <v>155</v>
      </c>
      <c r="L914" s="40"/>
      <c r="M914" s="181" t="s">
        <v>19</v>
      </c>
      <c r="N914" s="182" t="s">
        <v>44</v>
      </c>
      <c r="O914" s="65"/>
      <c r="P914" s="183">
        <f>O914*H914</f>
        <v>0</v>
      </c>
      <c r="Q914" s="183">
        <v>2.1100000000000001E-2</v>
      </c>
      <c r="R914" s="183">
        <f>Q914*H914</f>
        <v>5.1019800000000004E-2</v>
      </c>
      <c r="S914" s="183">
        <v>0</v>
      </c>
      <c r="T914" s="184">
        <f>S914*H914</f>
        <v>0</v>
      </c>
      <c r="U914" s="35"/>
      <c r="V914" s="35"/>
      <c r="W914" s="35"/>
      <c r="X914" s="35"/>
      <c r="Y914" s="35"/>
      <c r="Z914" s="35"/>
      <c r="AA914" s="35"/>
      <c r="AB914" s="35"/>
      <c r="AC914" s="35"/>
      <c r="AD914" s="35"/>
      <c r="AE914" s="35"/>
      <c r="AR914" s="185" t="s">
        <v>156</v>
      </c>
      <c r="AT914" s="185" t="s">
        <v>151</v>
      </c>
      <c r="AU914" s="185" t="s">
        <v>83</v>
      </c>
      <c r="AY914" s="18" t="s">
        <v>149</v>
      </c>
      <c r="BE914" s="186">
        <f>IF(N914="základní",J914,0)</f>
        <v>0</v>
      </c>
      <c r="BF914" s="186">
        <f>IF(N914="snížená",J914,0)</f>
        <v>0</v>
      </c>
      <c r="BG914" s="186">
        <f>IF(N914="zákl. přenesená",J914,0)</f>
        <v>0</v>
      </c>
      <c r="BH914" s="186">
        <f>IF(N914="sníž. přenesená",J914,0)</f>
        <v>0</v>
      </c>
      <c r="BI914" s="186">
        <f>IF(N914="nulová",J914,0)</f>
        <v>0</v>
      </c>
      <c r="BJ914" s="18" t="s">
        <v>81</v>
      </c>
      <c r="BK914" s="186">
        <f>ROUND(I914*H914,2)</f>
        <v>0</v>
      </c>
      <c r="BL914" s="18" t="s">
        <v>156</v>
      </c>
      <c r="BM914" s="185" t="s">
        <v>1133</v>
      </c>
    </row>
    <row r="915" spans="1:65" s="2" customFormat="1" ht="11.25">
      <c r="A915" s="35"/>
      <c r="B915" s="36"/>
      <c r="C915" s="37"/>
      <c r="D915" s="187" t="s">
        <v>158</v>
      </c>
      <c r="E915" s="37"/>
      <c r="F915" s="188" t="s">
        <v>1134</v>
      </c>
      <c r="G915" s="37"/>
      <c r="H915" s="37"/>
      <c r="I915" s="189"/>
      <c r="J915" s="37"/>
      <c r="K915" s="37"/>
      <c r="L915" s="40"/>
      <c r="M915" s="190"/>
      <c r="N915" s="191"/>
      <c r="O915" s="65"/>
      <c r="P915" s="65"/>
      <c r="Q915" s="65"/>
      <c r="R915" s="65"/>
      <c r="S915" s="65"/>
      <c r="T915" s="66"/>
      <c r="U915" s="35"/>
      <c r="V915" s="35"/>
      <c r="W915" s="35"/>
      <c r="X915" s="35"/>
      <c r="Y915" s="35"/>
      <c r="Z915" s="35"/>
      <c r="AA915" s="35"/>
      <c r="AB915" s="35"/>
      <c r="AC915" s="35"/>
      <c r="AD915" s="35"/>
      <c r="AE915" s="35"/>
      <c r="AT915" s="18" t="s">
        <v>158</v>
      </c>
      <c r="AU915" s="18" t="s">
        <v>83</v>
      </c>
    </row>
    <row r="916" spans="1:65" s="2" customFormat="1" ht="11.25">
      <c r="A916" s="35"/>
      <c r="B916" s="36"/>
      <c r="C916" s="37"/>
      <c r="D916" s="192" t="s">
        <v>160</v>
      </c>
      <c r="E916" s="37"/>
      <c r="F916" s="193" t="s">
        <v>1135</v>
      </c>
      <c r="G916" s="37"/>
      <c r="H916" s="37"/>
      <c r="I916" s="189"/>
      <c r="J916" s="37"/>
      <c r="K916" s="37"/>
      <c r="L916" s="40"/>
      <c r="M916" s="190"/>
      <c r="N916" s="191"/>
      <c r="O916" s="65"/>
      <c r="P916" s="65"/>
      <c r="Q916" s="65"/>
      <c r="R916" s="65"/>
      <c r="S916" s="65"/>
      <c r="T916" s="66"/>
      <c r="U916" s="35"/>
      <c r="V916" s="35"/>
      <c r="W916" s="35"/>
      <c r="X916" s="35"/>
      <c r="Y916" s="35"/>
      <c r="Z916" s="35"/>
      <c r="AA916" s="35"/>
      <c r="AB916" s="35"/>
      <c r="AC916" s="35"/>
      <c r="AD916" s="35"/>
      <c r="AE916" s="35"/>
      <c r="AT916" s="18" t="s">
        <v>160</v>
      </c>
      <c r="AU916" s="18" t="s">
        <v>83</v>
      </c>
    </row>
    <row r="917" spans="1:65" s="14" customFormat="1" ht="11.25">
      <c r="B917" s="206"/>
      <c r="C917" s="207"/>
      <c r="D917" s="187" t="s">
        <v>169</v>
      </c>
      <c r="E917" s="208" t="s">
        <v>19</v>
      </c>
      <c r="F917" s="209" t="s">
        <v>882</v>
      </c>
      <c r="G917" s="207"/>
      <c r="H917" s="208" t="s">
        <v>19</v>
      </c>
      <c r="I917" s="210"/>
      <c r="J917" s="207"/>
      <c r="K917" s="207"/>
      <c r="L917" s="211"/>
      <c r="M917" s="212"/>
      <c r="N917" s="213"/>
      <c r="O917" s="213"/>
      <c r="P917" s="213"/>
      <c r="Q917" s="213"/>
      <c r="R917" s="213"/>
      <c r="S917" s="213"/>
      <c r="T917" s="214"/>
      <c r="AT917" s="215" t="s">
        <v>169</v>
      </c>
      <c r="AU917" s="215" t="s">
        <v>83</v>
      </c>
      <c r="AV917" s="14" t="s">
        <v>81</v>
      </c>
      <c r="AW917" s="14" t="s">
        <v>34</v>
      </c>
      <c r="AX917" s="14" t="s">
        <v>73</v>
      </c>
      <c r="AY917" s="215" t="s">
        <v>149</v>
      </c>
    </row>
    <row r="918" spans="1:65" s="13" customFormat="1" ht="11.25">
      <c r="B918" s="195"/>
      <c r="C918" s="196"/>
      <c r="D918" s="187" t="s">
        <v>169</v>
      </c>
      <c r="E918" s="197" t="s">
        <v>19</v>
      </c>
      <c r="F918" s="198" t="s">
        <v>883</v>
      </c>
      <c r="G918" s="196"/>
      <c r="H918" s="199">
        <v>2.4180000000000001</v>
      </c>
      <c r="I918" s="200"/>
      <c r="J918" s="196"/>
      <c r="K918" s="196"/>
      <c r="L918" s="201"/>
      <c r="M918" s="202"/>
      <c r="N918" s="203"/>
      <c r="O918" s="203"/>
      <c r="P918" s="203"/>
      <c r="Q918" s="203"/>
      <c r="R918" s="203"/>
      <c r="S918" s="203"/>
      <c r="T918" s="204"/>
      <c r="AT918" s="205" t="s">
        <v>169</v>
      </c>
      <c r="AU918" s="205" t="s">
        <v>83</v>
      </c>
      <c r="AV918" s="13" t="s">
        <v>83</v>
      </c>
      <c r="AW918" s="13" t="s">
        <v>34</v>
      </c>
      <c r="AX918" s="13" t="s">
        <v>73</v>
      </c>
      <c r="AY918" s="205" t="s">
        <v>149</v>
      </c>
    </row>
    <row r="919" spans="1:65" s="2" customFormat="1" ht="16.5" customHeight="1">
      <c r="A919" s="35"/>
      <c r="B919" s="36"/>
      <c r="C919" s="174" t="s">
        <v>1136</v>
      </c>
      <c r="D919" s="174" t="s">
        <v>151</v>
      </c>
      <c r="E919" s="175" t="s">
        <v>1137</v>
      </c>
      <c r="F919" s="176" t="s">
        <v>1138</v>
      </c>
      <c r="G919" s="177" t="s">
        <v>154</v>
      </c>
      <c r="H919" s="178">
        <v>3.32</v>
      </c>
      <c r="I919" s="179"/>
      <c r="J919" s="180">
        <f>ROUND(I919*H919,2)</f>
        <v>0</v>
      </c>
      <c r="K919" s="176" t="s">
        <v>155</v>
      </c>
      <c r="L919" s="40"/>
      <c r="M919" s="181" t="s">
        <v>19</v>
      </c>
      <c r="N919" s="182" t="s">
        <v>44</v>
      </c>
      <c r="O919" s="65"/>
      <c r="P919" s="183">
        <f>O919*H919</f>
        <v>0</v>
      </c>
      <c r="Q919" s="183">
        <v>2.0999999999999999E-3</v>
      </c>
      <c r="R919" s="183">
        <f>Q919*H919</f>
        <v>6.971999999999999E-3</v>
      </c>
      <c r="S919" s="183">
        <v>0</v>
      </c>
      <c r="T919" s="184">
        <f>S919*H919</f>
        <v>0</v>
      </c>
      <c r="U919" s="35"/>
      <c r="V919" s="35"/>
      <c r="W919" s="35"/>
      <c r="X919" s="35"/>
      <c r="Y919" s="35"/>
      <c r="Z919" s="35"/>
      <c r="AA919" s="35"/>
      <c r="AB919" s="35"/>
      <c r="AC919" s="35"/>
      <c r="AD919" s="35"/>
      <c r="AE919" s="35"/>
      <c r="AR919" s="185" t="s">
        <v>156</v>
      </c>
      <c r="AT919" s="185" t="s">
        <v>151</v>
      </c>
      <c r="AU919" s="185" t="s">
        <v>83</v>
      </c>
      <c r="AY919" s="18" t="s">
        <v>149</v>
      </c>
      <c r="BE919" s="186">
        <f>IF(N919="základní",J919,0)</f>
        <v>0</v>
      </c>
      <c r="BF919" s="186">
        <f>IF(N919="snížená",J919,0)</f>
        <v>0</v>
      </c>
      <c r="BG919" s="186">
        <f>IF(N919="zákl. přenesená",J919,0)</f>
        <v>0</v>
      </c>
      <c r="BH919" s="186">
        <f>IF(N919="sníž. přenesená",J919,0)</f>
        <v>0</v>
      </c>
      <c r="BI919" s="186">
        <f>IF(N919="nulová",J919,0)</f>
        <v>0</v>
      </c>
      <c r="BJ919" s="18" t="s">
        <v>81</v>
      </c>
      <c r="BK919" s="186">
        <f>ROUND(I919*H919,2)</f>
        <v>0</v>
      </c>
      <c r="BL919" s="18" t="s">
        <v>156</v>
      </c>
      <c r="BM919" s="185" t="s">
        <v>1139</v>
      </c>
    </row>
    <row r="920" spans="1:65" s="2" customFormat="1" ht="11.25">
      <c r="A920" s="35"/>
      <c r="B920" s="36"/>
      <c r="C920" s="37"/>
      <c r="D920" s="187" t="s">
        <v>158</v>
      </c>
      <c r="E920" s="37"/>
      <c r="F920" s="188" t="s">
        <v>1140</v>
      </c>
      <c r="G920" s="37"/>
      <c r="H920" s="37"/>
      <c r="I920" s="189"/>
      <c r="J920" s="37"/>
      <c r="K920" s="37"/>
      <c r="L920" s="40"/>
      <c r="M920" s="190"/>
      <c r="N920" s="191"/>
      <c r="O920" s="65"/>
      <c r="P920" s="65"/>
      <c r="Q920" s="65"/>
      <c r="R920" s="65"/>
      <c r="S920" s="65"/>
      <c r="T920" s="66"/>
      <c r="U920" s="35"/>
      <c r="V920" s="35"/>
      <c r="W920" s="35"/>
      <c r="X920" s="35"/>
      <c r="Y920" s="35"/>
      <c r="Z920" s="35"/>
      <c r="AA920" s="35"/>
      <c r="AB920" s="35"/>
      <c r="AC920" s="35"/>
      <c r="AD920" s="35"/>
      <c r="AE920" s="35"/>
      <c r="AT920" s="18" t="s">
        <v>158</v>
      </c>
      <c r="AU920" s="18" t="s">
        <v>83</v>
      </c>
    </row>
    <row r="921" spans="1:65" s="2" customFormat="1" ht="11.25">
      <c r="A921" s="35"/>
      <c r="B921" s="36"/>
      <c r="C921" s="37"/>
      <c r="D921" s="192" t="s">
        <v>160</v>
      </c>
      <c r="E921" s="37"/>
      <c r="F921" s="193" t="s">
        <v>1141</v>
      </c>
      <c r="G921" s="37"/>
      <c r="H921" s="37"/>
      <c r="I921" s="189"/>
      <c r="J921" s="37"/>
      <c r="K921" s="37"/>
      <c r="L921" s="40"/>
      <c r="M921" s="190"/>
      <c r="N921" s="191"/>
      <c r="O921" s="65"/>
      <c r="P921" s="65"/>
      <c r="Q921" s="65"/>
      <c r="R921" s="65"/>
      <c r="S921" s="65"/>
      <c r="T921" s="66"/>
      <c r="U921" s="35"/>
      <c r="V921" s="35"/>
      <c r="W921" s="35"/>
      <c r="X921" s="35"/>
      <c r="Y921" s="35"/>
      <c r="Z921" s="35"/>
      <c r="AA921" s="35"/>
      <c r="AB921" s="35"/>
      <c r="AC921" s="35"/>
      <c r="AD921" s="35"/>
      <c r="AE921" s="35"/>
      <c r="AT921" s="18" t="s">
        <v>160</v>
      </c>
      <c r="AU921" s="18" t="s">
        <v>83</v>
      </c>
    </row>
    <row r="922" spans="1:65" s="14" customFormat="1" ht="11.25">
      <c r="B922" s="206"/>
      <c r="C922" s="207"/>
      <c r="D922" s="187" t="s">
        <v>169</v>
      </c>
      <c r="E922" s="208" t="s">
        <v>19</v>
      </c>
      <c r="F922" s="209" t="s">
        <v>882</v>
      </c>
      <c r="G922" s="207"/>
      <c r="H922" s="208" t="s">
        <v>19</v>
      </c>
      <c r="I922" s="210"/>
      <c r="J922" s="207"/>
      <c r="K922" s="207"/>
      <c r="L922" s="211"/>
      <c r="M922" s="212"/>
      <c r="N922" s="213"/>
      <c r="O922" s="213"/>
      <c r="P922" s="213"/>
      <c r="Q922" s="213"/>
      <c r="R922" s="213"/>
      <c r="S922" s="213"/>
      <c r="T922" s="214"/>
      <c r="AT922" s="215" t="s">
        <v>169</v>
      </c>
      <c r="AU922" s="215" t="s">
        <v>83</v>
      </c>
      <c r="AV922" s="14" t="s">
        <v>81</v>
      </c>
      <c r="AW922" s="14" t="s">
        <v>34</v>
      </c>
      <c r="AX922" s="14" t="s">
        <v>73</v>
      </c>
      <c r="AY922" s="215" t="s">
        <v>149</v>
      </c>
    </row>
    <row r="923" spans="1:65" s="13" customFormat="1" ht="11.25">
      <c r="B923" s="195"/>
      <c r="C923" s="196"/>
      <c r="D923" s="187" t="s">
        <v>169</v>
      </c>
      <c r="E923" s="197" t="s">
        <v>19</v>
      </c>
      <c r="F923" s="198" t="s">
        <v>1142</v>
      </c>
      <c r="G923" s="196"/>
      <c r="H923" s="199">
        <v>3.32</v>
      </c>
      <c r="I923" s="200"/>
      <c r="J923" s="196"/>
      <c r="K923" s="196"/>
      <c r="L923" s="201"/>
      <c r="M923" s="202"/>
      <c r="N923" s="203"/>
      <c r="O923" s="203"/>
      <c r="P923" s="203"/>
      <c r="Q923" s="203"/>
      <c r="R923" s="203"/>
      <c r="S923" s="203"/>
      <c r="T923" s="204"/>
      <c r="AT923" s="205" t="s">
        <v>169</v>
      </c>
      <c r="AU923" s="205" t="s">
        <v>83</v>
      </c>
      <c r="AV923" s="13" t="s">
        <v>83</v>
      </c>
      <c r="AW923" s="13" t="s">
        <v>34</v>
      </c>
      <c r="AX923" s="13" t="s">
        <v>73</v>
      </c>
      <c r="AY923" s="205" t="s">
        <v>149</v>
      </c>
    </row>
    <row r="924" spans="1:65" s="2" customFormat="1" ht="16.5" customHeight="1">
      <c r="A924" s="35"/>
      <c r="B924" s="36"/>
      <c r="C924" s="174" t="s">
        <v>1143</v>
      </c>
      <c r="D924" s="174" t="s">
        <v>151</v>
      </c>
      <c r="E924" s="175" t="s">
        <v>1144</v>
      </c>
      <c r="F924" s="176" t="s">
        <v>1145</v>
      </c>
      <c r="G924" s="177" t="s">
        <v>174</v>
      </c>
      <c r="H924" s="178">
        <v>2.8</v>
      </c>
      <c r="I924" s="179"/>
      <c r="J924" s="180">
        <f>ROUND(I924*H924,2)</f>
        <v>0</v>
      </c>
      <c r="K924" s="176" t="s">
        <v>155</v>
      </c>
      <c r="L924" s="40"/>
      <c r="M924" s="181" t="s">
        <v>19</v>
      </c>
      <c r="N924" s="182" t="s">
        <v>44</v>
      </c>
      <c r="O924" s="65"/>
      <c r="P924" s="183">
        <f>O924*H924</f>
        <v>0</v>
      </c>
      <c r="Q924" s="183">
        <v>6.4999999999999997E-4</v>
      </c>
      <c r="R924" s="183">
        <f>Q924*H924</f>
        <v>1.8199999999999998E-3</v>
      </c>
      <c r="S924" s="183">
        <v>1E-3</v>
      </c>
      <c r="T924" s="184">
        <f>S924*H924</f>
        <v>2.8E-3</v>
      </c>
      <c r="U924" s="35"/>
      <c r="V924" s="35"/>
      <c r="W924" s="35"/>
      <c r="X924" s="35"/>
      <c r="Y924" s="35"/>
      <c r="Z924" s="35"/>
      <c r="AA924" s="35"/>
      <c r="AB924" s="35"/>
      <c r="AC924" s="35"/>
      <c r="AD924" s="35"/>
      <c r="AE924" s="35"/>
      <c r="AR924" s="185" t="s">
        <v>156</v>
      </c>
      <c r="AT924" s="185" t="s">
        <v>151</v>
      </c>
      <c r="AU924" s="185" t="s">
        <v>83</v>
      </c>
      <c r="AY924" s="18" t="s">
        <v>149</v>
      </c>
      <c r="BE924" s="186">
        <f>IF(N924="základní",J924,0)</f>
        <v>0</v>
      </c>
      <c r="BF924" s="186">
        <f>IF(N924="snížená",J924,0)</f>
        <v>0</v>
      </c>
      <c r="BG924" s="186">
        <f>IF(N924="zákl. přenesená",J924,0)</f>
        <v>0</v>
      </c>
      <c r="BH924" s="186">
        <f>IF(N924="sníž. přenesená",J924,0)</f>
        <v>0</v>
      </c>
      <c r="BI924" s="186">
        <f>IF(N924="nulová",J924,0)</f>
        <v>0</v>
      </c>
      <c r="BJ924" s="18" t="s">
        <v>81</v>
      </c>
      <c r="BK924" s="186">
        <f>ROUND(I924*H924,2)</f>
        <v>0</v>
      </c>
      <c r="BL924" s="18" t="s">
        <v>156</v>
      </c>
      <c r="BM924" s="185" t="s">
        <v>1146</v>
      </c>
    </row>
    <row r="925" spans="1:65" s="2" customFormat="1" ht="11.25">
      <c r="A925" s="35"/>
      <c r="B925" s="36"/>
      <c r="C925" s="37"/>
      <c r="D925" s="187" t="s">
        <v>158</v>
      </c>
      <c r="E925" s="37"/>
      <c r="F925" s="188" t="s">
        <v>1147</v>
      </c>
      <c r="G925" s="37"/>
      <c r="H925" s="37"/>
      <c r="I925" s="189"/>
      <c r="J925" s="37"/>
      <c r="K925" s="37"/>
      <c r="L925" s="40"/>
      <c r="M925" s="190"/>
      <c r="N925" s="191"/>
      <c r="O925" s="65"/>
      <c r="P925" s="65"/>
      <c r="Q925" s="65"/>
      <c r="R925" s="65"/>
      <c r="S925" s="65"/>
      <c r="T925" s="66"/>
      <c r="U925" s="35"/>
      <c r="V925" s="35"/>
      <c r="W925" s="35"/>
      <c r="X925" s="35"/>
      <c r="Y925" s="35"/>
      <c r="Z925" s="35"/>
      <c r="AA925" s="35"/>
      <c r="AB925" s="35"/>
      <c r="AC925" s="35"/>
      <c r="AD925" s="35"/>
      <c r="AE925" s="35"/>
      <c r="AT925" s="18" t="s">
        <v>158</v>
      </c>
      <c r="AU925" s="18" t="s">
        <v>83</v>
      </c>
    </row>
    <row r="926" spans="1:65" s="2" customFormat="1" ht="11.25">
      <c r="A926" s="35"/>
      <c r="B926" s="36"/>
      <c r="C926" s="37"/>
      <c r="D926" s="192" t="s">
        <v>160</v>
      </c>
      <c r="E926" s="37"/>
      <c r="F926" s="193" t="s">
        <v>1148</v>
      </c>
      <c r="G926" s="37"/>
      <c r="H926" s="37"/>
      <c r="I926" s="189"/>
      <c r="J926" s="37"/>
      <c r="K926" s="37"/>
      <c r="L926" s="40"/>
      <c r="M926" s="190"/>
      <c r="N926" s="191"/>
      <c r="O926" s="65"/>
      <c r="P926" s="65"/>
      <c r="Q926" s="65"/>
      <c r="R926" s="65"/>
      <c r="S926" s="65"/>
      <c r="T926" s="66"/>
      <c r="U926" s="35"/>
      <c r="V926" s="35"/>
      <c r="W926" s="35"/>
      <c r="X926" s="35"/>
      <c r="Y926" s="35"/>
      <c r="Z926" s="35"/>
      <c r="AA926" s="35"/>
      <c r="AB926" s="35"/>
      <c r="AC926" s="35"/>
      <c r="AD926" s="35"/>
      <c r="AE926" s="35"/>
      <c r="AT926" s="18" t="s">
        <v>160</v>
      </c>
      <c r="AU926" s="18" t="s">
        <v>83</v>
      </c>
    </row>
    <row r="927" spans="1:65" s="14" customFormat="1" ht="11.25">
      <c r="B927" s="206"/>
      <c r="C927" s="207"/>
      <c r="D927" s="187" t="s">
        <v>169</v>
      </c>
      <c r="E927" s="208" t="s">
        <v>19</v>
      </c>
      <c r="F927" s="209" t="s">
        <v>494</v>
      </c>
      <c r="G927" s="207"/>
      <c r="H927" s="208" t="s">
        <v>19</v>
      </c>
      <c r="I927" s="210"/>
      <c r="J927" s="207"/>
      <c r="K927" s="207"/>
      <c r="L927" s="211"/>
      <c r="M927" s="212"/>
      <c r="N927" s="213"/>
      <c r="O927" s="213"/>
      <c r="P927" s="213"/>
      <c r="Q927" s="213"/>
      <c r="R927" s="213"/>
      <c r="S927" s="213"/>
      <c r="T927" s="214"/>
      <c r="AT927" s="215" t="s">
        <v>169</v>
      </c>
      <c r="AU927" s="215" t="s">
        <v>83</v>
      </c>
      <c r="AV927" s="14" t="s">
        <v>81</v>
      </c>
      <c r="AW927" s="14" t="s">
        <v>34</v>
      </c>
      <c r="AX927" s="14" t="s">
        <v>73</v>
      </c>
      <c r="AY927" s="215" t="s">
        <v>149</v>
      </c>
    </row>
    <row r="928" spans="1:65" s="13" customFormat="1" ht="11.25">
      <c r="B928" s="195"/>
      <c r="C928" s="196"/>
      <c r="D928" s="187" t="s">
        <v>169</v>
      </c>
      <c r="E928" s="197" t="s">
        <v>19</v>
      </c>
      <c r="F928" s="198" t="s">
        <v>1149</v>
      </c>
      <c r="G928" s="196"/>
      <c r="H928" s="199">
        <v>2.8</v>
      </c>
      <c r="I928" s="200"/>
      <c r="J928" s="196"/>
      <c r="K928" s="196"/>
      <c r="L928" s="201"/>
      <c r="M928" s="202"/>
      <c r="N928" s="203"/>
      <c r="O928" s="203"/>
      <c r="P928" s="203"/>
      <c r="Q928" s="203"/>
      <c r="R928" s="203"/>
      <c r="S928" s="203"/>
      <c r="T928" s="204"/>
      <c r="AT928" s="205" t="s">
        <v>169</v>
      </c>
      <c r="AU928" s="205" t="s">
        <v>83</v>
      </c>
      <c r="AV928" s="13" t="s">
        <v>83</v>
      </c>
      <c r="AW928" s="13" t="s">
        <v>34</v>
      </c>
      <c r="AX928" s="13" t="s">
        <v>73</v>
      </c>
      <c r="AY928" s="205" t="s">
        <v>149</v>
      </c>
    </row>
    <row r="929" spans="1:65" s="2" customFormat="1" ht="16.5" customHeight="1">
      <c r="A929" s="35"/>
      <c r="B929" s="36"/>
      <c r="C929" s="216" t="s">
        <v>1150</v>
      </c>
      <c r="D929" s="216" t="s">
        <v>556</v>
      </c>
      <c r="E929" s="217" t="s">
        <v>1151</v>
      </c>
      <c r="F929" s="218" t="s">
        <v>1152</v>
      </c>
      <c r="G929" s="219" t="s">
        <v>265</v>
      </c>
      <c r="H929" s="220">
        <v>4.0000000000000001E-3</v>
      </c>
      <c r="I929" s="221"/>
      <c r="J929" s="222">
        <f>ROUND(I929*H929,2)</f>
        <v>0</v>
      </c>
      <c r="K929" s="218" t="s">
        <v>155</v>
      </c>
      <c r="L929" s="223"/>
      <c r="M929" s="224" t="s">
        <v>19</v>
      </c>
      <c r="N929" s="225" t="s">
        <v>44</v>
      </c>
      <c r="O929" s="65"/>
      <c r="P929" s="183">
        <f>O929*H929</f>
        <v>0</v>
      </c>
      <c r="Q929" s="183">
        <v>1</v>
      </c>
      <c r="R929" s="183">
        <f>Q929*H929</f>
        <v>4.0000000000000001E-3</v>
      </c>
      <c r="S929" s="183">
        <v>0</v>
      </c>
      <c r="T929" s="184">
        <f>S929*H929</f>
        <v>0</v>
      </c>
      <c r="U929" s="35"/>
      <c r="V929" s="35"/>
      <c r="W929" s="35"/>
      <c r="X929" s="35"/>
      <c r="Y929" s="35"/>
      <c r="Z929" s="35"/>
      <c r="AA929" s="35"/>
      <c r="AB929" s="35"/>
      <c r="AC929" s="35"/>
      <c r="AD929" s="35"/>
      <c r="AE929" s="35"/>
      <c r="AR929" s="185" t="s">
        <v>217</v>
      </c>
      <c r="AT929" s="185" t="s">
        <v>556</v>
      </c>
      <c r="AU929" s="185" t="s">
        <v>83</v>
      </c>
      <c r="AY929" s="18" t="s">
        <v>149</v>
      </c>
      <c r="BE929" s="186">
        <f>IF(N929="základní",J929,0)</f>
        <v>0</v>
      </c>
      <c r="BF929" s="186">
        <f>IF(N929="snížená",J929,0)</f>
        <v>0</v>
      </c>
      <c r="BG929" s="186">
        <f>IF(N929="zákl. přenesená",J929,0)</f>
        <v>0</v>
      </c>
      <c r="BH929" s="186">
        <f>IF(N929="sníž. přenesená",J929,0)</f>
        <v>0</v>
      </c>
      <c r="BI929" s="186">
        <f>IF(N929="nulová",J929,0)</f>
        <v>0</v>
      </c>
      <c r="BJ929" s="18" t="s">
        <v>81</v>
      </c>
      <c r="BK929" s="186">
        <f>ROUND(I929*H929,2)</f>
        <v>0</v>
      </c>
      <c r="BL929" s="18" t="s">
        <v>156</v>
      </c>
      <c r="BM929" s="185" t="s">
        <v>1153</v>
      </c>
    </row>
    <row r="930" spans="1:65" s="2" customFormat="1" ht="11.25">
      <c r="A930" s="35"/>
      <c r="B930" s="36"/>
      <c r="C930" s="37"/>
      <c r="D930" s="187" t="s">
        <v>158</v>
      </c>
      <c r="E930" s="37"/>
      <c r="F930" s="188" t="s">
        <v>1152</v>
      </c>
      <c r="G930" s="37"/>
      <c r="H930" s="37"/>
      <c r="I930" s="189"/>
      <c r="J930" s="37"/>
      <c r="K930" s="37"/>
      <c r="L930" s="40"/>
      <c r="M930" s="190"/>
      <c r="N930" s="191"/>
      <c r="O930" s="65"/>
      <c r="P930" s="65"/>
      <c r="Q930" s="65"/>
      <c r="R930" s="65"/>
      <c r="S930" s="65"/>
      <c r="T930" s="66"/>
      <c r="U930" s="35"/>
      <c r="V930" s="35"/>
      <c r="W930" s="35"/>
      <c r="X930" s="35"/>
      <c r="Y930" s="35"/>
      <c r="Z930" s="35"/>
      <c r="AA930" s="35"/>
      <c r="AB930" s="35"/>
      <c r="AC930" s="35"/>
      <c r="AD930" s="35"/>
      <c r="AE930" s="35"/>
      <c r="AT930" s="18" t="s">
        <v>158</v>
      </c>
      <c r="AU930" s="18" t="s">
        <v>83</v>
      </c>
    </row>
    <row r="931" spans="1:65" s="14" customFormat="1" ht="11.25">
      <c r="B931" s="206"/>
      <c r="C931" s="207"/>
      <c r="D931" s="187" t="s">
        <v>169</v>
      </c>
      <c r="E931" s="208" t="s">
        <v>19</v>
      </c>
      <c r="F931" s="209" t="s">
        <v>494</v>
      </c>
      <c r="G931" s="207"/>
      <c r="H931" s="208" t="s">
        <v>19</v>
      </c>
      <c r="I931" s="210"/>
      <c r="J931" s="207"/>
      <c r="K931" s="207"/>
      <c r="L931" s="211"/>
      <c r="M931" s="212"/>
      <c r="N931" s="213"/>
      <c r="O931" s="213"/>
      <c r="P931" s="213"/>
      <c r="Q931" s="213"/>
      <c r="R931" s="213"/>
      <c r="S931" s="213"/>
      <c r="T931" s="214"/>
      <c r="AT931" s="215" t="s">
        <v>169</v>
      </c>
      <c r="AU931" s="215" t="s">
        <v>83</v>
      </c>
      <c r="AV931" s="14" t="s">
        <v>81</v>
      </c>
      <c r="AW931" s="14" t="s">
        <v>34</v>
      </c>
      <c r="AX931" s="14" t="s">
        <v>73</v>
      </c>
      <c r="AY931" s="215" t="s">
        <v>149</v>
      </c>
    </row>
    <row r="932" spans="1:65" s="13" customFormat="1" ht="11.25">
      <c r="B932" s="195"/>
      <c r="C932" s="196"/>
      <c r="D932" s="187" t="s">
        <v>169</v>
      </c>
      <c r="E932" s="197" t="s">
        <v>19</v>
      </c>
      <c r="F932" s="198" t="s">
        <v>1154</v>
      </c>
      <c r="G932" s="196"/>
      <c r="H932" s="199">
        <v>4.0000000000000001E-3</v>
      </c>
      <c r="I932" s="200"/>
      <c r="J932" s="196"/>
      <c r="K932" s="196"/>
      <c r="L932" s="201"/>
      <c r="M932" s="202"/>
      <c r="N932" s="203"/>
      <c r="O932" s="203"/>
      <c r="P932" s="203"/>
      <c r="Q932" s="203"/>
      <c r="R932" s="203"/>
      <c r="S932" s="203"/>
      <c r="T932" s="204"/>
      <c r="AT932" s="205" t="s">
        <v>169</v>
      </c>
      <c r="AU932" s="205" t="s">
        <v>83</v>
      </c>
      <c r="AV932" s="13" t="s">
        <v>83</v>
      </c>
      <c r="AW932" s="13" t="s">
        <v>34</v>
      </c>
      <c r="AX932" s="13" t="s">
        <v>73</v>
      </c>
      <c r="AY932" s="205" t="s">
        <v>149</v>
      </c>
    </row>
    <row r="933" spans="1:65" s="13" customFormat="1" ht="11.25">
      <c r="B933" s="195"/>
      <c r="C933" s="196"/>
      <c r="D933" s="187" t="s">
        <v>169</v>
      </c>
      <c r="E933" s="196"/>
      <c r="F933" s="198" t="s">
        <v>1155</v>
      </c>
      <c r="G933" s="196"/>
      <c r="H933" s="199">
        <v>4.0000000000000001E-3</v>
      </c>
      <c r="I933" s="200"/>
      <c r="J933" s="196"/>
      <c r="K933" s="196"/>
      <c r="L933" s="201"/>
      <c r="M933" s="202"/>
      <c r="N933" s="203"/>
      <c r="O933" s="203"/>
      <c r="P933" s="203"/>
      <c r="Q933" s="203"/>
      <c r="R933" s="203"/>
      <c r="S933" s="203"/>
      <c r="T933" s="204"/>
      <c r="AT933" s="205" t="s">
        <v>169</v>
      </c>
      <c r="AU933" s="205" t="s">
        <v>83</v>
      </c>
      <c r="AV933" s="13" t="s">
        <v>83</v>
      </c>
      <c r="AW933" s="13" t="s">
        <v>4</v>
      </c>
      <c r="AX933" s="13" t="s">
        <v>81</v>
      </c>
      <c r="AY933" s="205" t="s">
        <v>149</v>
      </c>
    </row>
    <row r="934" spans="1:65" s="12" customFormat="1" ht="22.9" customHeight="1">
      <c r="B934" s="158"/>
      <c r="C934" s="159"/>
      <c r="D934" s="160" t="s">
        <v>72</v>
      </c>
      <c r="E934" s="172" t="s">
        <v>1156</v>
      </c>
      <c r="F934" s="172" t="s">
        <v>1157</v>
      </c>
      <c r="G934" s="159"/>
      <c r="H934" s="159"/>
      <c r="I934" s="162"/>
      <c r="J934" s="173">
        <f>BK934</f>
        <v>0</v>
      </c>
      <c r="K934" s="159"/>
      <c r="L934" s="164"/>
      <c r="M934" s="165"/>
      <c r="N934" s="166"/>
      <c r="O934" s="166"/>
      <c r="P934" s="167">
        <f>SUM(P935:P968)</f>
        <v>0</v>
      </c>
      <c r="Q934" s="166"/>
      <c r="R934" s="167">
        <f>SUM(R935:R968)</f>
        <v>0</v>
      </c>
      <c r="S934" s="166"/>
      <c r="T934" s="168">
        <f>SUM(T935:T968)</f>
        <v>0</v>
      </c>
      <c r="AR934" s="169" t="s">
        <v>81</v>
      </c>
      <c r="AT934" s="170" t="s">
        <v>72</v>
      </c>
      <c r="AU934" s="170" t="s">
        <v>81</v>
      </c>
      <c r="AY934" s="169" t="s">
        <v>149</v>
      </c>
      <c r="BK934" s="171">
        <f>SUM(BK935:BK968)</f>
        <v>0</v>
      </c>
    </row>
    <row r="935" spans="1:65" s="2" customFormat="1" ht="21.75" customHeight="1">
      <c r="A935" s="35"/>
      <c r="B935" s="36"/>
      <c r="C935" s="174" t="s">
        <v>1158</v>
      </c>
      <c r="D935" s="174" t="s">
        <v>151</v>
      </c>
      <c r="E935" s="175" t="s">
        <v>1159</v>
      </c>
      <c r="F935" s="176" t="s">
        <v>1160</v>
      </c>
      <c r="G935" s="177" t="s">
        <v>265</v>
      </c>
      <c r="H935" s="178">
        <v>130.30799999999999</v>
      </c>
      <c r="I935" s="179"/>
      <c r="J935" s="180">
        <f>ROUND(I935*H935,2)</f>
        <v>0</v>
      </c>
      <c r="K935" s="176" t="s">
        <v>155</v>
      </c>
      <c r="L935" s="40"/>
      <c r="M935" s="181" t="s">
        <v>19</v>
      </c>
      <c r="N935" s="182" t="s">
        <v>44</v>
      </c>
      <c r="O935" s="65"/>
      <c r="P935" s="183">
        <f>O935*H935</f>
        <v>0</v>
      </c>
      <c r="Q935" s="183">
        <v>0</v>
      </c>
      <c r="R935" s="183">
        <f>Q935*H935</f>
        <v>0</v>
      </c>
      <c r="S935" s="183">
        <v>0</v>
      </c>
      <c r="T935" s="184">
        <f>S935*H935</f>
        <v>0</v>
      </c>
      <c r="U935" s="35"/>
      <c r="V935" s="35"/>
      <c r="W935" s="35"/>
      <c r="X935" s="35"/>
      <c r="Y935" s="35"/>
      <c r="Z935" s="35"/>
      <c r="AA935" s="35"/>
      <c r="AB935" s="35"/>
      <c r="AC935" s="35"/>
      <c r="AD935" s="35"/>
      <c r="AE935" s="35"/>
      <c r="AR935" s="185" t="s">
        <v>156</v>
      </c>
      <c r="AT935" s="185" t="s">
        <v>151</v>
      </c>
      <c r="AU935" s="185" t="s">
        <v>83</v>
      </c>
      <c r="AY935" s="18" t="s">
        <v>149</v>
      </c>
      <c r="BE935" s="186">
        <f>IF(N935="základní",J935,0)</f>
        <v>0</v>
      </c>
      <c r="BF935" s="186">
        <f>IF(N935="snížená",J935,0)</f>
        <v>0</v>
      </c>
      <c r="BG935" s="186">
        <f>IF(N935="zákl. přenesená",J935,0)</f>
        <v>0</v>
      </c>
      <c r="BH935" s="186">
        <f>IF(N935="sníž. přenesená",J935,0)</f>
        <v>0</v>
      </c>
      <c r="BI935" s="186">
        <f>IF(N935="nulová",J935,0)</f>
        <v>0</v>
      </c>
      <c r="BJ935" s="18" t="s">
        <v>81</v>
      </c>
      <c r="BK935" s="186">
        <f>ROUND(I935*H935,2)</f>
        <v>0</v>
      </c>
      <c r="BL935" s="18" t="s">
        <v>156</v>
      </c>
      <c r="BM935" s="185" t="s">
        <v>1161</v>
      </c>
    </row>
    <row r="936" spans="1:65" s="2" customFormat="1" ht="19.5">
      <c r="A936" s="35"/>
      <c r="B936" s="36"/>
      <c r="C936" s="37"/>
      <c r="D936" s="187" t="s">
        <v>158</v>
      </c>
      <c r="E936" s="37"/>
      <c r="F936" s="188" t="s">
        <v>1162</v>
      </c>
      <c r="G936" s="37"/>
      <c r="H936" s="37"/>
      <c r="I936" s="189"/>
      <c r="J936" s="37"/>
      <c r="K936" s="37"/>
      <c r="L936" s="40"/>
      <c r="M936" s="190"/>
      <c r="N936" s="191"/>
      <c r="O936" s="65"/>
      <c r="P936" s="65"/>
      <c r="Q936" s="65"/>
      <c r="R936" s="65"/>
      <c r="S936" s="65"/>
      <c r="T936" s="66"/>
      <c r="U936" s="35"/>
      <c r="V936" s="35"/>
      <c r="W936" s="35"/>
      <c r="X936" s="35"/>
      <c r="Y936" s="35"/>
      <c r="Z936" s="35"/>
      <c r="AA936" s="35"/>
      <c r="AB936" s="35"/>
      <c r="AC936" s="35"/>
      <c r="AD936" s="35"/>
      <c r="AE936" s="35"/>
      <c r="AT936" s="18" t="s">
        <v>158</v>
      </c>
      <c r="AU936" s="18" t="s">
        <v>83</v>
      </c>
    </row>
    <row r="937" spans="1:65" s="2" customFormat="1" ht="11.25">
      <c r="A937" s="35"/>
      <c r="B937" s="36"/>
      <c r="C937" s="37"/>
      <c r="D937" s="192" t="s">
        <v>160</v>
      </c>
      <c r="E937" s="37"/>
      <c r="F937" s="193" t="s">
        <v>1163</v>
      </c>
      <c r="G937" s="37"/>
      <c r="H937" s="37"/>
      <c r="I937" s="189"/>
      <c r="J937" s="37"/>
      <c r="K937" s="37"/>
      <c r="L937" s="40"/>
      <c r="M937" s="190"/>
      <c r="N937" s="191"/>
      <c r="O937" s="65"/>
      <c r="P937" s="65"/>
      <c r="Q937" s="65"/>
      <c r="R937" s="65"/>
      <c r="S937" s="65"/>
      <c r="T937" s="66"/>
      <c r="U937" s="35"/>
      <c r="V937" s="35"/>
      <c r="W937" s="35"/>
      <c r="X937" s="35"/>
      <c r="Y937" s="35"/>
      <c r="Z937" s="35"/>
      <c r="AA937" s="35"/>
      <c r="AB937" s="35"/>
      <c r="AC937" s="35"/>
      <c r="AD937" s="35"/>
      <c r="AE937" s="35"/>
      <c r="AT937" s="18" t="s">
        <v>160</v>
      </c>
      <c r="AU937" s="18" t="s">
        <v>83</v>
      </c>
    </row>
    <row r="938" spans="1:65" s="2" customFormat="1" ht="16.5" customHeight="1">
      <c r="A938" s="35"/>
      <c r="B938" s="36"/>
      <c r="C938" s="174" t="s">
        <v>1164</v>
      </c>
      <c r="D938" s="174" t="s">
        <v>151</v>
      </c>
      <c r="E938" s="175" t="s">
        <v>1165</v>
      </c>
      <c r="F938" s="176" t="s">
        <v>1166</v>
      </c>
      <c r="G938" s="177" t="s">
        <v>265</v>
      </c>
      <c r="H938" s="178">
        <v>130.30799999999999</v>
      </c>
      <c r="I938" s="179"/>
      <c r="J938" s="180">
        <f>ROUND(I938*H938,2)</f>
        <v>0</v>
      </c>
      <c r="K938" s="176" t="s">
        <v>155</v>
      </c>
      <c r="L938" s="40"/>
      <c r="M938" s="181" t="s">
        <v>19</v>
      </c>
      <c r="N938" s="182" t="s">
        <v>44</v>
      </c>
      <c r="O938" s="65"/>
      <c r="P938" s="183">
        <f>O938*H938</f>
        <v>0</v>
      </c>
      <c r="Q938" s="183">
        <v>0</v>
      </c>
      <c r="R938" s="183">
        <f>Q938*H938</f>
        <v>0</v>
      </c>
      <c r="S938" s="183">
        <v>0</v>
      </c>
      <c r="T938" s="184">
        <f>S938*H938</f>
        <v>0</v>
      </c>
      <c r="U938" s="35"/>
      <c r="V938" s="35"/>
      <c r="W938" s="35"/>
      <c r="X938" s="35"/>
      <c r="Y938" s="35"/>
      <c r="Z938" s="35"/>
      <c r="AA938" s="35"/>
      <c r="AB938" s="35"/>
      <c r="AC938" s="35"/>
      <c r="AD938" s="35"/>
      <c r="AE938" s="35"/>
      <c r="AR938" s="185" t="s">
        <v>156</v>
      </c>
      <c r="AT938" s="185" t="s">
        <v>151</v>
      </c>
      <c r="AU938" s="185" t="s">
        <v>83</v>
      </c>
      <c r="AY938" s="18" t="s">
        <v>149</v>
      </c>
      <c r="BE938" s="186">
        <f>IF(N938="základní",J938,0)</f>
        <v>0</v>
      </c>
      <c r="BF938" s="186">
        <f>IF(N938="snížená",J938,0)</f>
        <v>0</v>
      </c>
      <c r="BG938" s="186">
        <f>IF(N938="zákl. přenesená",J938,0)</f>
        <v>0</v>
      </c>
      <c r="BH938" s="186">
        <f>IF(N938="sníž. přenesená",J938,0)</f>
        <v>0</v>
      </c>
      <c r="BI938" s="186">
        <f>IF(N938="nulová",J938,0)</f>
        <v>0</v>
      </c>
      <c r="BJ938" s="18" t="s">
        <v>81</v>
      </c>
      <c r="BK938" s="186">
        <f>ROUND(I938*H938,2)</f>
        <v>0</v>
      </c>
      <c r="BL938" s="18" t="s">
        <v>156</v>
      </c>
      <c r="BM938" s="185" t="s">
        <v>1167</v>
      </c>
    </row>
    <row r="939" spans="1:65" s="2" customFormat="1" ht="11.25">
      <c r="A939" s="35"/>
      <c r="B939" s="36"/>
      <c r="C939" s="37"/>
      <c r="D939" s="187" t="s">
        <v>158</v>
      </c>
      <c r="E939" s="37"/>
      <c r="F939" s="188" t="s">
        <v>1168</v>
      </c>
      <c r="G939" s="37"/>
      <c r="H939" s="37"/>
      <c r="I939" s="189"/>
      <c r="J939" s="37"/>
      <c r="K939" s="37"/>
      <c r="L939" s="40"/>
      <c r="M939" s="190"/>
      <c r="N939" s="191"/>
      <c r="O939" s="65"/>
      <c r="P939" s="65"/>
      <c r="Q939" s="65"/>
      <c r="R939" s="65"/>
      <c r="S939" s="65"/>
      <c r="T939" s="66"/>
      <c r="U939" s="35"/>
      <c r="V939" s="35"/>
      <c r="W939" s="35"/>
      <c r="X939" s="35"/>
      <c r="Y939" s="35"/>
      <c r="Z939" s="35"/>
      <c r="AA939" s="35"/>
      <c r="AB939" s="35"/>
      <c r="AC939" s="35"/>
      <c r="AD939" s="35"/>
      <c r="AE939" s="35"/>
      <c r="AT939" s="18" t="s">
        <v>158</v>
      </c>
      <c r="AU939" s="18" t="s">
        <v>83</v>
      </c>
    </row>
    <row r="940" spans="1:65" s="2" customFormat="1" ht="11.25">
      <c r="A940" s="35"/>
      <c r="B940" s="36"/>
      <c r="C940" s="37"/>
      <c r="D940" s="192" t="s">
        <v>160</v>
      </c>
      <c r="E940" s="37"/>
      <c r="F940" s="193" t="s">
        <v>1169</v>
      </c>
      <c r="G940" s="37"/>
      <c r="H940" s="37"/>
      <c r="I940" s="189"/>
      <c r="J940" s="37"/>
      <c r="K940" s="37"/>
      <c r="L940" s="40"/>
      <c r="M940" s="190"/>
      <c r="N940" s="191"/>
      <c r="O940" s="65"/>
      <c r="P940" s="65"/>
      <c r="Q940" s="65"/>
      <c r="R940" s="65"/>
      <c r="S940" s="65"/>
      <c r="T940" s="66"/>
      <c r="U940" s="35"/>
      <c r="V940" s="35"/>
      <c r="W940" s="35"/>
      <c r="X940" s="35"/>
      <c r="Y940" s="35"/>
      <c r="Z940" s="35"/>
      <c r="AA940" s="35"/>
      <c r="AB940" s="35"/>
      <c r="AC940" s="35"/>
      <c r="AD940" s="35"/>
      <c r="AE940" s="35"/>
      <c r="AT940" s="18" t="s">
        <v>160</v>
      </c>
      <c r="AU940" s="18" t="s">
        <v>83</v>
      </c>
    </row>
    <row r="941" spans="1:65" s="13" customFormat="1" ht="11.25">
      <c r="B941" s="195"/>
      <c r="C941" s="196"/>
      <c r="D941" s="187" t="s">
        <v>169</v>
      </c>
      <c r="E941" s="197" t="s">
        <v>19</v>
      </c>
      <c r="F941" s="198" t="s">
        <v>1170</v>
      </c>
      <c r="G941" s="196"/>
      <c r="H941" s="199">
        <v>130.30799999999999</v>
      </c>
      <c r="I941" s="200"/>
      <c r="J941" s="196"/>
      <c r="K941" s="196"/>
      <c r="L941" s="201"/>
      <c r="M941" s="202"/>
      <c r="N941" s="203"/>
      <c r="O941" s="203"/>
      <c r="P941" s="203"/>
      <c r="Q941" s="203"/>
      <c r="R941" s="203"/>
      <c r="S941" s="203"/>
      <c r="T941" s="204"/>
      <c r="AT941" s="205" t="s">
        <v>169</v>
      </c>
      <c r="AU941" s="205" t="s">
        <v>83</v>
      </c>
      <c r="AV941" s="13" t="s">
        <v>83</v>
      </c>
      <c r="AW941" s="13" t="s">
        <v>34</v>
      </c>
      <c r="AX941" s="13" t="s">
        <v>73</v>
      </c>
      <c r="AY941" s="205" t="s">
        <v>149</v>
      </c>
    </row>
    <row r="942" spans="1:65" s="2" customFormat="1" ht="16.5" customHeight="1">
      <c r="A942" s="35"/>
      <c r="B942" s="36"/>
      <c r="C942" s="174" t="s">
        <v>1171</v>
      </c>
      <c r="D942" s="174" t="s">
        <v>151</v>
      </c>
      <c r="E942" s="175" t="s">
        <v>1172</v>
      </c>
      <c r="F942" s="176" t="s">
        <v>1173</v>
      </c>
      <c r="G942" s="177" t="s">
        <v>265</v>
      </c>
      <c r="H942" s="178">
        <v>2084.9279999999999</v>
      </c>
      <c r="I942" s="179"/>
      <c r="J942" s="180">
        <f>ROUND(I942*H942,2)</f>
        <v>0</v>
      </c>
      <c r="K942" s="176" t="s">
        <v>155</v>
      </c>
      <c r="L942" s="40"/>
      <c r="M942" s="181" t="s">
        <v>19</v>
      </c>
      <c r="N942" s="182" t="s">
        <v>44</v>
      </c>
      <c r="O942" s="65"/>
      <c r="P942" s="183">
        <f>O942*H942</f>
        <v>0</v>
      </c>
      <c r="Q942" s="183">
        <v>0</v>
      </c>
      <c r="R942" s="183">
        <f>Q942*H942</f>
        <v>0</v>
      </c>
      <c r="S942" s="183">
        <v>0</v>
      </c>
      <c r="T942" s="184">
        <f>S942*H942</f>
        <v>0</v>
      </c>
      <c r="U942" s="35"/>
      <c r="V942" s="35"/>
      <c r="W942" s="35"/>
      <c r="X942" s="35"/>
      <c r="Y942" s="35"/>
      <c r="Z942" s="35"/>
      <c r="AA942" s="35"/>
      <c r="AB942" s="35"/>
      <c r="AC942" s="35"/>
      <c r="AD942" s="35"/>
      <c r="AE942" s="35"/>
      <c r="AR942" s="185" t="s">
        <v>156</v>
      </c>
      <c r="AT942" s="185" t="s">
        <v>151</v>
      </c>
      <c r="AU942" s="185" t="s">
        <v>83</v>
      </c>
      <c r="AY942" s="18" t="s">
        <v>149</v>
      </c>
      <c r="BE942" s="186">
        <f>IF(N942="základní",J942,0)</f>
        <v>0</v>
      </c>
      <c r="BF942" s="186">
        <f>IF(N942="snížená",J942,0)</f>
        <v>0</v>
      </c>
      <c r="BG942" s="186">
        <f>IF(N942="zákl. přenesená",J942,0)</f>
        <v>0</v>
      </c>
      <c r="BH942" s="186">
        <f>IF(N942="sníž. přenesená",J942,0)</f>
        <v>0</v>
      </c>
      <c r="BI942" s="186">
        <f>IF(N942="nulová",J942,0)</f>
        <v>0</v>
      </c>
      <c r="BJ942" s="18" t="s">
        <v>81</v>
      </c>
      <c r="BK942" s="186">
        <f>ROUND(I942*H942,2)</f>
        <v>0</v>
      </c>
      <c r="BL942" s="18" t="s">
        <v>156</v>
      </c>
      <c r="BM942" s="185" t="s">
        <v>1174</v>
      </c>
    </row>
    <row r="943" spans="1:65" s="2" customFormat="1" ht="19.5">
      <c r="A943" s="35"/>
      <c r="B943" s="36"/>
      <c r="C943" s="37"/>
      <c r="D943" s="187" t="s">
        <v>158</v>
      </c>
      <c r="E943" s="37"/>
      <c r="F943" s="188" t="s">
        <v>1175</v>
      </c>
      <c r="G943" s="37"/>
      <c r="H943" s="37"/>
      <c r="I943" s="189"/>
      <c r="J943" s="37"/>
      <c r="K943" s="37"/>
      <c r="L943" s="40"/>
      <c r="M943" s="190"/>
      <c r="N943" s="191"/>
      <c r="O943" s="65"/>
      <c r="P943" s="65"/>
      <c r="Q943" s="65"/>
      <c r="R943" s="65"/>
      <c r="S943" s="65"/>
      <c r="T943" s="66"/>
      <c r="U943" s="35"/>
      <c r="V943" s="35"/>
      <c r="W943" s="35"/>
      <c r="X943" s="35"/>
      <c r="Y943" s="35"/>
      <c r="Z943" s="35"/>
      <c r="AA943" s="35"/>
      <c r="AB943" s="35"/>
      <c r="AC943" s="35"/>
      <c r="AD943" s="35"/>
      <c r="AE943" s="35"/>
      <c r="AT943" s="18" t="s">
        <v>158</v>
      </c>
      <c r="AU943" s="18" t="s">
        <v>83</v>
      </c>
    </row>
    <row r="944" spans="1:65" s="2" customFormat="1" ht="11.25">
      <c r="A944" s="35"/>
      <c r="B944" s="36"/>
      <c r="C944" s="37"/>
      <c r="D944" s="192" t="s">
        <v>160</v>
      </c>
      <c r="E944" s="37"/>
      <c r="F944" s="193" t="s">
        <v>1176</v>
      </c>
      <c r="G944" s="37"/>
      <c r="H944" s="37"/>
      <c r="I944" s="189"/>
      <c r="J944" s="37"/>
      <c r="K944" s="37"/>
      <c r="L944" s="40"/>
      <c r="M944" s="190"/>
      <c r="N944" s="191"/>
      <c r="O944" s="65"/>
      <c r="P944" s="65"/>
      <c r="Q944" s="65"/>
      <c r="R944" s="65"/>
      <c r="S944" s="65"/>
      <c r="T944" s="66"/>
      <c r="U944" s="35"/>
      <c r="V944" s="35"/>
      <c r="W944" s="35"/>
      <c r="X944" s="35"/>
      <c r="Y944" s="35"/>
      <c r="Z944" s="35"/>
      <c r="AA944" s="35"/>
      <c r="AB944" s="35"/>
      <c r="AC944" s="35"/>
      <c r="AD944" s="35"/>
      <c r="AE944" s="35"/>
      <c r="AT944" s="18" t="s">
        <v>160</v>
      </c>
      <c r="AU944" s="18" t="s">
        <v>83</v>
      </c>
    </row>
    <row r="945" spans="1:65" s="2" customFormat="1" ht="19.5">
      <c r="A945" s="35"/>
      <c r="B945" s="36"/>
      <c r="C945" s="37"/>
      <c r="D945" s="187" t="s">
        <v>162</v>
      </c>
      <c r="E945" s="37"/>
      <c r="F945" s="194" t="s">
        <v>1177</v>
      </c>
      <c r="G945" s="37"/>
      <c r="H945" s="37"/>
      <c r="I945" s="189"/>
      <c r="J945" s="37"/>
      <c r="K945" s="37"/>
      <c r="L945" s="40"/>
      <c r="M945" s="190"/>
      <c r="N945" s="191"/>
      <c r="O945" s="65"/>
      <c r="P945" s="65"/>
      <c r="Q945" s="65"/>
      <c r="R945" s="65"/>
      <c r="S945" s="65"/>
      <c r="T945" s="66"/>
      <c r="U945" s="35"/>
      <c r="V945" s="35"/>
      <c r="W945" s="35"/>
      <c r="X945" s="35"/>
      <c r="Y945" s="35"/>
      <c r="Z945" s="35"/>
      <c r="AA945" s="35"/>
      <c r="AB945" s="35"/>
      <c r="AC945" s="35"/>
      <c r="AD945" s="35"/>
      <c r="AE945" s="35"/>
      <c r="AT945" s="18" t="s">
        <v>162</v>
      </c>
      <c r="AU945" s="18" t="s">
        <v>83</v>
      </c>
    </row>
    <row r="946" spans="1:65" s="13" customFormat="1" ht="11.25">
      <c r="B946" s="195"/>
      <c r="C946" s="196"/>
      <c r="D946" s="187" t="s">
        <v>169</v>
      </c>
      <c r="E946" s="196"/>
      <c r="F946" s="198" t="s">
        <v>1178</v>
      </c>
      <c r="G946" s="196"/>
      <c r="H946" s="199">
        <v>2084.9279999999999</v>
      </c>
      <c r="I946" s="200"/>
      <c r="J946" s="196"/>
      <c r="K946" s="196"/>
      <c r="L946" s="201"/>
      <c r="M946" s="202"/>
      <c r="N946" s="203"/>
      <c r="O946" s="203"/>
      <c r="P946" s="203"/>
      <c r="Q946" s="203"/>
      <c r="R946" s="203"/>
      <c r="S946" s="203"/>
      <c r="T946" s="204"/>
      <c r="AT946" s="205" t="s">
        <v>169</v>
      </c>
      <c r="AU946" s="205" t="s">
        <v>83</v>
      </c>
      <c r="AV946" s="13" t="s">
        <v>83</v>
      </c>
      <c r="AW946" s="13" t="s">
        <v>4</v>
      </c>
      <c r="AX946" s="13" t="s">
        <v>81</v>
      </c>
      <c r="AY946" s="205" t="s">
        <v>149</v>
      </c>
    </row>
    <row r="947" spans="1:65" s="2" customFormat="1" ht="21.75" customHeight="1">
      <c r="A947" s="35"/>
      <c r="B947" s="36"/>
      <c r="C947" s="174" t="s">
        <v>1179</v>
      </c>
      <c r="D947" s="174" t="s">
        <v>151</v>
      </c>
      <c r="E947" s="175" t="s">
        <v>1180</v>
      </c>
      <c r="F947" s="176" t="s">
        <v>1181</v>
      </c>
      <c r="G947" s="177" t="s">
        <v>265</v>
      </c>
      <c r="H947" s="178">
        <v>51.314</v>
      </c>
      <c r="I947" s="179"/>
      <c r="J947" s="180">
        <f>ROUND(I947*H947,2)</f>
        <v>0</v>
      </c>
      <c r="K947" s="176" t="s">
        <v>155</v>
      </c>
      <c r="L947" s="40"/>
      <c r="M947" s="181" t="s">
        <v>19</v>
      </c>
      <c r="N947" s="182" t="s">
        <v>44</v>
      </c>
      <c r="O947" s="65"/>
      <c r="P947" s="183">
        <f>O947*H947</f>
        <v>0</v>
      </c>
      <c r="Q947" s="183">
        <v>0</v>
      </c>
      <c r="R947" s="183">
        <f>Q947*H947</f>
        <v>0</v>
      </c>
      <c r="S947" s="183">
        <v>0</v>
      </c>
      <c r="T947" s="184">
        <f>S947*H947</f>
        <v>0</v>
      </c>
      <c r="U947" s="35"/>
      <c r="V947" s="35"/>
      <c r="W947" s="35"/>
      <c r="X947" s="35"/>
      <c r="Y947" s="35"/>
      <c r="Z947" s="35"/>
      <c r="AA947" s="35"/>
      <c r="AB947" s="35"/>
      <c r="AC947" s="35"/>
      <c r="AD947" s="35"/>
      <c r="AE947" s="35"/>
      <c r="AR947" s="185" t="s">
        <v>156</v>
      </c>
      <c r="AT947" s="185" t="s">
        <v>151</v>
      </c>
      <c r="AU947" s="185" t="s">
        <v>83</v>
      </c>
      <c r="AY947" s="18" t="s">
        <v>149</v>
      </c>
      <c r="BE947" s="186">
        <f>IF(N947="základní",J947,0)</f>
        <v>0</v>
      </c>
      <c r="BF947" s="186">
        <f>IF(N947="snížená",J947,0)</f>
        <v>0</v>
      </c>
      <c r="BG947" s="186">
        <f>IF(N947="zákl. přenesená",J947,0)</f>
        <v>0</v>
      </c>
      <c r="BH947" s="186">
        <f>IF(N947="sníž. přenesená",J947,0)</f>
        <v>0</v>
      </c>
      <c r="BI947" s="186">
        <f>IF(N947="nulová",J947,0)</f>
        <v>0</v>
      </c>
      <c r="BJ947" s="18" t="s">
        <v>81</v>
      </c>
      <c r="BK947" s="186">
        <f>ROUND(I947*H947,2)</f>
        <v>0</v>
      </c>
      <c r="BL947" s="18" t="s">
        <v>156</v>
      </c>
      <c r="BM947" s="185" t="s">
        <v>1182</v>
      </c>
    </row>
    <row r="948" spans="1:65" s="2" customFormat="1" ht="11.25">
      <c r="A948" s="35"/>
      <c r="B948" s="36"/>
      <c r="C948" s="37"/>
      <c r="D948" s="187" t="s">
        <v>158</v>
      </c>
      <c r="E948" s="37"/>
      <c r="F948" s="188" t="s">
        <v>1183</v>
      </c>
      <c r="G948" s="37"/>
      <c r="H948" s="37"/>
      <c r="I948" s="189"/>
      <c r="J948" s="37"/>
      <c r="K948" s="37"/>
      <c r="L948" s="40"/>
      <c r="M948" s="190"/>
      <c r="N948" s="191"/>
      <c r="O948" s="65"/>
      <c r="P948" s="65"/>
      <c r="Q948" s="65"/>
      <c r="R948" s="65"/>
      <c r="S948" s="65"/>
      <c r="T948" s="66"/>
      <c r="U948" s="35"/>
      <c r="V948" s="35"/>
      <c r="W948" s="35"/>
      <c r="X948" s="35"/>
      <c r="Y948" s="35"/>
      <c r="Z948" s="35"/>
      <c r="AA948" s="35"/>
      <c r="AB948" s="35"/>
      <c r="AC948" s="35"/>
      <c r="AD948" s="35"/>
      <c r="AE948" s="35"/>
      <c r="AT948" s="18" t="s">
        <v>158</v>
      </c>
      <c r="AU948" s="18" t="s">
        <v>83</v>
      </c>
    </row>
    <row r="949" spans="1:65" s="2" customFormat="1" ht="11.25">
      <c r="A949" s="35"/>
      <c r="B949" s="36"/>
      <c r="C949" s="37"/>
      <c r="D949" s="192" t="s">
        <v>160</v>
      </c>
      <c r="E949" s="37"/>
      <c r="F949" s="193" t="s">
        <v>1184</v>
      </c>
      <c r="G949" s="37"/>
      <c r="H949" s="37"/>
      <c r="I949" s="189"/>
      <c r="J949" s="37"/>
      <c r="K949" s="37"/>
      <c r="L949" s="40"/>
      <c r="M949" s="190"/>
      <c r="N949" s="191"/>
      <c r="O949" s="65"/>
      <c r="P949" s="65"/>
      <c r="Q949" s="65"/>
      <c r="R949" s="65"/>
      <c r="S949" s="65"/>
      <c r="T949" s="66"/>
      <c r="U949" s="35"/>
      <c r="V949" s="35"/>
      <c r="W949" s="35"/>
      <c r="X949" s="35"/>
      <c r="Y949" s="35"/>
      <c r="Z949" s="35"/>
      <c r="AA949" s="35"/>
      <c r="AB949" s="35"/>
      <c r="AC949" s="35"/>
      <c r="AD949" s="35"/>
      <c r="AE949" s="35"/>
      <c r="AT949" s="18" t="s">
        <v>160</v>
      </c>
      <c r="AU949" s="18" t="s">
        <v>83</v>
      </c>
    </row>
    <row r="950" spans="1:65" s="13" customFormat="1" ht="11.25">
      <c r="B950" s="195"/>
      <c r="C950" s="196"/>
      <c r="D950" s="187" t="s">
        <v>169</v>
      </c>
      <c r="E950" s="197" t="s">
        <v>19</v>
      </c>
      <c r="F950" s="198" t="s">
        <v>1185</v>
      </c>
      <c r="G950" s="196"/>
      <c r="H950" s="199">
        <v>51.314</v>
      </c>
      <c r="I950" s="200"/>
      <c r="J950" s="196"/>
      <c r="K950" s="196"/>
      <c r="L950" s="201"/>
      <c r="M950" s="202"/>
      <c r="N950" s="203"/>
      <c r="O950" s="203"/>
      <c r="P950" s="203"/>
      <c r="Q950" s="203"/>
      <c r="R950" s="203"/>
      <c r="S950" s="203"/>
      <c r="T950" s="204"/>
      <c r="AT950" s="205" t="s">
        <v>169</v>
      </c>
      <c r="AU950" s="205" t="s">
        <v>83</v>
      </c>
      <c r="AV950" s="13" t="s">
        <v>83</v>
      </c>
      <c r="AW950" s="13" t="s">
        <v>34</v>
      </c>
      <c r="AX950" s="13" t="s">
        <v>73</v>
      </c>
      <c r="AY950" s="205" t="s">
        <v>149</v>
      </c>
    </row>
    <row r="951" spans="1:65" s="2" customFormat="1" ht="24.2" customHeight="1">
      <c r="A951" s="35"/>
      <c r="B951" s="36"/>
      <c r="C951" s="174" t="s">
        <v>1186</v>
      </c>
      <c r="D951" s="174" t="s">
        <v>151</v>
      </c>
      <c r="E951" s="175" t="s">
        <v>1187</v>
      </c>
      <c r="F951" s="176" t="s">
        <v>1188</v>
      </c>
      <c r="G951" s="177" t="s">
        <v>265</v>
      </c>
      <c r="H951" s="178">
        <v>27.72</v>
      </c>
      <c r="I951" s="179"/>
      <c r="J951" s="180">
        <f>ROUND(I951*H951,2)</f>
        <v>0</v>
      </c>
      <c r="K951" s="176" t="s">
        <v>155</v>
      </c>
      <c r="L951" s="40"/>
      <c r="M951" s="181" t="s">
        <v>19</v>
      </c>
      <c r="N951" s="182" t="s">
        <v>44</v>
      </c>
      <c r="O951" s="65"/>
      <c r="P951" s="183">
        <f>O951*H951</f>
        <v>0</v>
      </c>
      <c r="Q951" s="183">
        <v>0</v>
      </c>
      <c r="R951" s="183">
        <f>Q951*H951</f>
        <v>0</v>
      </c>
      <c r="S951" s="183">
        <v>0</v>
      </c>
      <c r="T951" s="184">
        <f>S951*H951</f>
        <v>0</v>
      </c>
      <c r="U951" s="35"/>
      <c r="V951" s="35"/>
      <c r="W951" s="35"/>
      <c r="X951" s="35"/>
      <c r="Y951" s="35"/>
      <c r="Z951" s="35"/>
      <c r="AA951" s="35"/>
      <c r="AB951" s="35"/>
      <c r="AC951" s="35"/>
      <c r="AD951" s="35"/>
      <c r="AE951" s="35"/>
      <c r="AR951" s="185" t="s">
        <v>156</v>
      </c>
      <c r="AT951" s="185" t="s">
        <v>151</v>
      </c>
      <c r="AU951" s="185" t="s">
        <v>83</v>
      </c>
      <c r="AY951" s="18" t="s">
        <v>149</v>
      </c>
      <c r="BE951" s="186">
        <f>IF(N951="základní",J951,0)</f>
        <v>0</v>
      </c>
      <c r="BF951" s="186">
        <f>IF(N951="snížená",J951,0)</f>
        <v>0</v>
      </c>
      <c r="BG951" s="186">
        <f>IF(N951="zákl. přenesená",J951,0)</f>
        <v>0</v>
      </c>
      <c r="BH951" s="186">
        <f>IF(N951="sníž. přenesená",J951,0)</f>
        <v>0</v>
      </c>
      <c r="BI951" s="186">
        <f>IF(N951="nulová",J951,0)</f>
        <v>0</v>
      </c>
      <c r="BJ951" s="18" t="s">
        <v>81</v>
      </c>
      <c r="BK951" s="186">
        <f>ROUND(I951*H951,2)</f>
        <v>0</v>
      </c>
      <c r="BL951" s="18" t="s">
        <v>156</v>
      </c>
      <c r="BM951" s="185" t="s">
        <v>1189</v>
      </c>
    </row>
    <row r="952" spans="1:65" s="2" customFormat="1" ht="19.5">
      <c r="A952" s="35"/>
      <c r="B952" s="36"/>
      <c r="C952" s="37"/>
      <c r="D952" s="187" t="s">
        <v>158</v>
      </c>
      <c r="E952" s="37"/>
      <c r="F952" s="188" t="s">
        <v>1190</v>
      </c>
      <c r="G952" s="37"/>
      <c r="H952" s="37"/>
      <c r="I952" s="189"/>
      <c r="J952" s="37"/>
      <c r="K952" s="37"/>
      <c r="L952" s="40"/>
      <c r="M952" s="190"/>
      <c r="N952" s="191"/>
      <c r="O952" s="65"/>
      <c r="P952" s="65"/>
      <c r="Q952" s="65"/>
      <c r="R952" s="65"/>
      <c r="S952" s="65"/>
      <c r="T952" s="66"/>
      <c r="U952" s="35"/>
      <c r="V952" s="35"/>
      <c r="W952" s="35"/>
      <c r="X952" s="35"/>
      <c r="Y952" s="35"/>
      <c r="Z952" s="35"/>
      <c r="AA952" s="35"/>
      <c r="AB952" s="35"/>
      <c r="AC952" s="35"/>
      <c r="AD952" s="35"/>
      <c r="AE952" s="35"/>
      <c r="AT952" s="18" t="s">
        <v>158</v>
      </c>
      <c r="AU952" s="18" t="s">
        <v>83</v>
      </c>
    </row>
    <row r="953" spans="1:65" s="2" customFormat="1" ht="11.25">
      <c r="A953" s="35"/>
      <c r="B953" s="36"/>
      <c r="C953" s="37"/>
      <c r="D953" s="192" t="s">
        <v>160</v>
      </c>
      <c r="E953" s="37"/>
      <c r="F953" s="193" t="s">
        <v>1191</v>
      </c>
      <c r="G953" s="37"/>
      <c r="H953" s="37"/>
      <c r="I953" s="189"/>
      <c r="J953" s="37"/>
      <c r="K953" s="37"/>
      <c r="L953" s="40"/>
      <c r="M953" s="190"/>
      <c r="N953" s="191"/>
      <c r="O953" s="65"/>
      <c r="P953" s="65"/>
      <c r="Q953" s="65"/>
      <c r="R953" s="65"/>
      <c r="S953" s="65"/>
      <c r="T953" s="66"/>
      <c r="U953" s="35"/>
      <c r="V953" s="35"/>
      <c r="W953" s="35"/>
      <c r="X953" s="35"/>
      <c r="Y953" s="35"/>
      <c r="Z953" s="35"/>
      <c r="AA953" s="35"/>
      <c r="AB953" s="35"/>
      <c r="AC953" s="35"/>
      <c r="AD953" s="35"/>
      <c r="AE953" s="35"/>
      <c r="AT953" s="18" t="s">
        <v>160</v>
      </c>
      <c r="AU953" s="18" t="s">
        <v>83</v>
      </c>
    </row>
    <row r="954" spans="1:65" s="2" customFormat="1" ht="24.2" customHeight="1">
      <c r="A954" s="35"/>
      <c r="B954" s="36"/>
      <c r="C954" s="174" t="s">
        <v>1192</v>
      </c>
      <c r="D954" s="174" t="s">
        <v>151</v>
      </c>
      <c r="E954" s="175" t="s">
        <v>1193</v>
      </c>
      <c r="F954" s="176" t="s">
        <v>1194</v>
      </c>
      <c r="G954" s="177" t="s">
        <v>265</v>
      </c>
      <c r="H954" s="178">
        <v>19.890999999999998</v>
      </c>
      <c r="I954" s="179"/>
      <c r="J954" s="180">
        <f>ROUND(I954*H954,2)</f>
        <v>0</v>
      </c>
      <c r="K954" s="176" t="s">
        <v>155</v>
      </c>
      <c r="L954" s="40"/>
      <c r="M954" s="181" t="s">
        <v>19</v>
      </c>
      <c r="N954" s="182" t="s">
        <v>44</v>
      </c>
      <c r="O954" s="65"/>
      <c r="P954" s="183">
        <f>O954*H954</f>
        <v>0</v>
      </c>
      <c r="Q954" s="183">
        <v>0</v>
      </c>
      <c r="R954" s="183">
        <f>Q954*H954</f>
        <v>0</v>
      </c>
      <c r="S954" s="183">
        <v>0</v>
      </c>
      <c r="T954" s="184">
        <f>S954*H954</f>
        <v>0</v>
      </c>
      <c r="U954" s="35"/>
      <c r="V954" s="35"/>
      <c r="W954" s="35"/>
      <c r="X954" s="35"/>
      <c r="Y954" s="35"/>
      <c r="Z954" s="35"/>
      <c r="AA954" s="35"/>
      <c r="AB954" s="35"/>
      <c r="AC954" s="35"/>
      <c r="AD954" s="35"/>
      <c r="AE954" s="35"/>
      <c r="AR954" s="185" t="s">
        <v>156</v>
      </c>
      <c r="AT954" s="185" t="s">
        <v>151</v>
      </c>
      <c r="AU954" s="185" t="s">
        <v>83</v>
      </c>
      <c r="AY954" s="18" t="s">
        <v>149</v>
      </c>
      <c r="BE954" s="186">
        <f>IF(N954="základní",J954,0)</f>
        <v>0</v>
      </c>
      <c r="BF954" s="186">
        <f>IF(N954="snížená",J954,0)</f>
        <v>0</v>
      </c>
      <c r="BG954" s="186">
        <f>IF(N954="zákl. přenesená",J954,0)</f>
        <v>0</v>
      </c>
      <c r="BH954" s="186">
        <f>IF(N954="sníž. přenesená",J954,0)</f>
        <v>0</v>
      </c>
      <c r="BI954" s="186">
        <f>IF(N954="nulová",J954,0)</f>
        <v>0</v>
      </c>
      <c r="BJ954" s="18" t="s">
        <v>81</v>
      </c>
      <c r="BK954" s="186">
        <f>ROUND(I954*H954,2)</f>
        <v>0</v>
      </c>
      <c r="BL954" s="18" t="s">
        <v>156</v>
      </c>
      <c r="BM954" s="185" t="s">
        <v>1195</v>
      </c>
    </row>
    <row r="955" spans="1:65" s="2" customFormat="1" ht="19.5">
      <c r="A955" s="35"/>
      <c r="B955" s="36"/>
      <c r="C955" s="37"/>
      <c r="D955" s="187" t="s">
        <v>158</v>
      </c>
      <c r="E955" s="37"/>
      <c r="F955" s="188" t="s">
        <v>1196</v>
      </c>
      <c r="G955" s="37"/>
      <c r="H955" s="37"/>
      <c r="I955" s="189"/>
      <c r="J955" s="37"/>
      <c r="K955" s="37"/>
      <c r="L955" s="40"/>
      <c r="M955" s="190"/>
      <c r="N955" s="191"/>
      <c r="O955" s="65"/>
      <c r="P955" s="65"/>
      <c r="Q955" s="65"/>
      <c r="R955" s="65"/>
      <c r="S955" s="65"/>
      <c r="T955" s="66"/>
      <c r="U955" s="35"/>
      <c r="V955" s="35"/>
      <c r="W955" s="35"/>
      <c r="X955" s="35"/>
      <c r="Y955" s="35"/>
      <c r="Z955" s="35"/>
      <c r="AA955" s="35"/>
      <c r="AB955" s="35"/>
      <c r="AC955" s="35"/>
      <c r="AD955" s="35"/>
      <c r="AE955" s="35"/>
      <c r="AT955" s="18" t="s">
        <v>158</v>
      </c>
      <c r="AU955" s="18" t="s">
        <v>83</v>
      </c>
    </row>
    <row r="956" spans="1:65" s="2" customFormat="1" ht="11.25">
      <c r="A956" s="35"/>
      <c r="B956" s="36"/>
      <c r="C956" s="37"/>
      <c r="D956" s="192" t="s">
        <v>160</v>
      </c>
      <c r="E956" s="37"/>
      <c r="F956" s="193" t="s">
        <v>1197</v>
      </c>
      <c r="G956" s="37"/>
      <c r="H956" s="37"/>
      <c r="I956" s="189"/>
      <c r="J956" s="37"/>
      <c r="K956" s="37"/>
      <c r="L956" s="40"/>
      <c r="M956" s="190"/>
      <c r="N956" s="191"/>
      <c r="O956" s="65"/>
      <c r="P956" s="65"/>
      <c r="Q956" s="65"/>
      <c r="R956" s="65"/>
      <c r="S956" s="65"/>
      <c r="T956" s="66"/>
      <c r="U956" s="35"/>
      <c r="V956" s="35"/>
      <c r="W956" s="35"/>
      <c r="X956" s="35"/>
      <c r="Y956" s="35"/>
      <c r="Z956" s="35"/>
      <c r="AA956" s="35"/>
      <c r="AB956" s="35"/>
      <c r="AC956" s="35"/>
      <c r="AD956" s="35"/>
      <c r="AE956" s="35"/>
      <c r="AT956" s="18" t="s">
        <v>160</v>
      </c>
      <c r="AU956" s="18" t="s">
        <v>83</v>
      </c>
    </row>
    <row r="957" spans="1:65" s="13" customFormat="1" ht="11.25">
      <c r="B957" s="195"/>
      <c r="C957" s="196"/>
      <c r="D957" s="187" t="s">
        <v>169</v>
      </c>
      <c r="E957" s="197" t="s">
        <v>19</v>
      </c>
      <c r="F957" s="198" t="s">
        <v>1198</v>
      </c>
      <c r="G957" s="196"/>
      <c r="H957" s="199">
        <v>19.890999999999998</v>
      </c>
      <c r="I957" s="200"/>
      <c r="J957" s="196"/>
      <c r="K957" s="196"/>
      <c r="L957" s="201"/>
      <c r="M957" s="202"/>
      <c r="N957" s="203"/>
      <c r="O957" s="203"/>
      <c r="P957" s="203"/>
      <c r="Q957" s="203"/>
      <c r="R957" s="203"/>
      <c r="S957" s="203"/>
      <c r="T957" s="204"/>
      <c r="AT957" s="205" t="s">
        <v>169</v>
      </c>
      <c r="AU957" s="205" t="s">
        <v>83</v>
      </c>
      <c r="AV957" s="13" t="s">
        <v>83</v>
      </c>
      <c r="AW957" s="13" t="s">
        <v>34</v>
      </c>
      <c r="AX957" s="13" t="s">
        <v>73</v>
      </c>
      <c r="AY957" s="205" t="s">
        <v>149</v>
      </c>
    </row>
    <row r="958" spans="1:65" s="2" customFormat="1" ht="21.75" customHeight="1">
      <c r="A958" s="35"/>
      <c r="B958" s="36"/>
      <c r="C958" s="174" t="s">
        <v>1199</v>
      </c>
      <c r="D958" s="174" t="s">
        <v>151</v>
      </c>
      <c r="E958" s="175" t="s">
        <v>1200</v>
      </c>
      <c r="F958" s="176" t="s">
        <v>1201</v>
      </c>
      <c r="G958" s="177" t="s">
        <v>265</v>
      </c>
      <c r="H958" s="178">
        <v>19.669</v>
      </c>
      <c r="I958" s="179"/>
      <c r="J958" s="180">
        <f>ROUND(I958*H958,2)</f>
        <v>0</v>
      </c>
      <c r="K958" s="176" t="s">
        <v>155</v>
      </c>
      <c r="L958" s="40"/>
      <c r="M958" s="181" t="s">
        <v>19</v>
      </c>
      <c r="N958" s="182" t="s">
        <v>44</v>
      </c>
      <c r="O958" s="65"/>
      <c r="P958" s="183">
        <f>O958*H958</f>
        <v>0</v>
      </c>
      <c r="Q958" s="183">
        <v>0</v>
      </c>
      <c r="R958" s="183">
        <f>Q958*H958</f>
        <v>0</v>
      </c>
      <c r="S958" s="183">
        <v>0</v>
      </c>
      <c r="T958" s="184">
        <f>S958*H958</f>
        <v>0</v>
      </c>
      <c r="U958" s="35"/>
      <c r="V958" s="35"/>
      <c r="W958" s="35"/>
      <c r="X958" s="35"/>
      <c r="Y958" s="35"/>
      <c r="Z958" s="35"/>
      <c r="AA958" s="35"/>
      <c r="AB958" s="35"/>
      <c r="AC958" s="35"/>
      <c r="AD958" s="35"/>
      <c r="AE958" s="35"/>
      <c r="AR958" s="185" t="s">
        <v>156</v>
      </c>
      <c r="AT958" s="185" t="s">
        <v>151</v>
      </c>
      <c r="AU958" s="185" t="s">
        <v>83</v>
      </c>
      <c r="AY958" s="18" t="s">
        <v>149</v>
      </c>
      <c r="BE958" s="186">
        <f>IF(N958="základní",J958,0)</f>
        <v>0</v>
      </c>
      <c r="BF958" s="186">
        <f>IF(N958="snížená",J958,0)</f>
        <v>0</v>
      </c>
      <c r="BG958" s="186">
        <f>IF(N958="zákl. přenesená",J958,0)</f>
        <v>0</v>
      </c>
      <c r="BH958" s="186">
        <f>IF(N958="sníž. přenesená",J958,0)</f>
        <v>0</v>
      </c>
      <c r="BI958" s="186">
        <f>IF(N958="nulová",J958,0)</f>
        <v>0</v>
      </c>
      <c r="BJ958" s="18" t="s">
        <v>81</v>
      </c>
      <c r="BK958" s="186">
        <f>ROUND(I958*H958,2)</f>
        <v>0</v>
      </c>
      <c r="BL958" s="18" t="s">
        <v>156</v>
      </c>
      <c r="BM958" s="185" t="s">
        <v>1202</v>
      </c>
    </row>
    <row r="959" spans="1:65" s="2" customFormat="1" ht="19.5">
      <c r="A959" s="35"/>
      <c r="B959" s="36"/>
      <c r="C959" s="37"/>
      <c r="D959" s="187" t="s">
        <v>158</v>
      </c>
      <c r="E959" s="37"/>
      <c r="F959" s="188" t="s">
        <v>1203</v>
      </c>
      <c r="G959" s="37"/>
      <c r="H959" s="37"/>
      <c r="I959" s="189"/>
      <c r="J959" s="37"/>
      <c r="K959" s="37"/>
      <c r="L959" s="40"/>
      <c r="M959" s="190"/>
      <c r="N959" s="191"/>
      <c r="O959" s="65"/>
      <c r="P959" s="65"/>
      <c r="Q959" s="65"/>
      <c r="R959" s="65"/>
      <c r="S959" s="65"/>
      <c r="T959" s="66"/>
      <c r="U959" s="35"/>
      <c r="V959" s="35"/>
      <c r="W959" s="35"/>
      <c r="X959" s="35"/>
      <c r="Y959" s="35"/>
      <c r="Z959" s="35"/>
      <c r="AA959" s="35"/>
      <c r="AB959" s="35"/>
      <c r="AC959" s="35"/>
      <c r="AD959" s="35"/>
      <c r="AE959" s="35"/>
      <c r="AT959" s="18" t="s">
        <v>158</v>
      </c>
      <c r="AU959" s="18" t="s">
        <v>83</v>
      </c>
    </row>
    <row r="960" spans="1:65" s="2" customFormat="1" ht="11.25">
      <c r="A960" s="35"/>
      <c r="B960" s="36"/>
      <c r="C960" s="37"/>
      <c r="D960" s="192" t="s">
        <v>160</v>
      </c>
      <c r="E960" s="37"/>
      <c r="F960" s="193" t="s">
        <v>1204</v>
      </c>
      <c r="G960" s="37"/>
      <c r="H960" s="37"/>
      <c r="I960" s="189"/>
      <c r="J960" s="37"/>
      <c r="K960" s="37"/>
      <c r="L960" s="40"/>
      <c r="M960" s="190"/>
      <c r="N960" s="191"/>
      <c r="O960" s="65"/>
      <c r="P960" s="65"/>
      <c r="Q960" s="65"/>
      <c r="R960" s="65"/>
      <c r="S960" s="65"/>
      <c r="T960" s="66"/>
      <c r="U960" s="35"/>
      <c r="V960" s="35"/>
      <c r="W960" s="35"/>
      <c r="X960" s="35"/>
      <c r="Y960" s="35"/>
      <c r="Z960" s="35"/>
      <c r="AA960" s="35"/>
      <c r="AB960" s="35"/>
      <c r="AC960" s="35"/>
      <c r="AD960" s="35"/>
      <c r="AE960" s="35"/>
      <c r="AT960" s="18" t="s">
        <v>160</v>
      </c>
      <c r="AU960" s="18" t="s">
        <v>83</v>
      </c>
    </row>
    <row r="961" spans="1:65" s="2" customFormat="1" ht="24.2" customHeight="1">
      <c r="A961" s="35"/>
      <c r="B961" s="36"/>
      <c r="C961" s="174" t="s">
        <v>1205</v>
      </c>
      <c r="D961" s="174" t="s">
        <v>151</v>
      </c>
      <c r="E961" s="175" t="s">
        <v>1206</v>
      </c>
      <c r="F961" s="176" t="s">
        <v>1207</v>
      </c>
      <c r="G961" s="177" t="s">
        <v>265</v>
      </c>
      <c r="H961" s="178">
        <v>0.627</v>
      </c>
      <c r="I961" s="179"/>
      <c r="J961" s="180">
        <f>ROUND(I961*H961,2)</f>
        <v>0</v>
      </c>
      <c r="K961" s="176" t="s">
        <v>155</v>
      </c>
      <c r="L961" s="40"/>
      <c r="M961" s="181" t="s">
        <v>19</v>
      </c>
      <c r="N961" s="182" t="s">
        <v>44</v>
      </c>
      <c r="O961" s="65"/>
      <c r="P961" s="183">
        <f>O961*H961</f>
        <v>0</v>
      </c>
      <c r="Q961" s="183">
        <v>0</v>
      </c>
      <c r="R961" s="183">
        <f>Q961*H961</f>
        <v>0</v>
      </c>
      <c r="S961" s="183">
        <v>0</v>
      </c>
      <c r="T961" s="184">
        <f>S961*H961</f>
        <v>0</v>
      </c>
      <c r="U961" s="35"/>
      <c r="V961" s="35"/>
      <c r="W961" s="35"/>
      <c r="X961" s="35"/>
      <c r="Y961" s="35"/>
      <c r="Z961" s="35"/>
      <c r="AA961" s="35"/>
      <c r="AB961" s="35"/>
      <c r="AC961" s="35"/>
      <c r="AD961" s="35"/>
      <c r="AE961" s="35"/>
      <c r="AR961" s="185" t="s">
        <v>156</v>
      </c>
      <c r="AT961" s="185" t="s">
        <v>151</v>
      </c>
      <c r="AU961" s="185" t="s">
        <v>83</v>
      </c>
      <c r="AY961" s="18" t="s">
        <v>149</v>
      </c>
      <c r="BE961" s="186">
        <f>IF(N961="základní",J961,0)</f>
        <v>0</v>
      </c>
      <c r="BF961" s="186">
        <f>IF(N961="snížená",J961,0)</f>
        <v>0</v>
      </c>
      <c r="BG961" s="186">
        <f>IF(N961="zákl. přenesená",J961,0)</f>
        <v>0</v>
      </c>
      <c r="BH961" s="186">
        <f>IF(N961="sníž. přenesená",J961,0)</f>
        <v>0</v>
      </c>
      <c r="BI961" s="186">
        <f>IF(N961="nulová",J961,0)</f>
        <v>0</v>
      </c>
      <c r="BJ961" s="18" t="s">
        <v>81</v>
      </c>
      <c r="BK961" s="186">
        <f>ROUND(I961*H961,2)</f>
        <v>0</v>
      </c>
      <c r="BL961" s="18" t="s">
        <v>156</v>
      </c>
      <c r="BM961" s="185" t="s">
        <v>1208</v>
      </c>
    </row>
    <row r="962" spans="1:65" s="2" customFormat="1" ht="19.5">
      <c r="A962" s="35"/>
      <c r="B962" s="36"/>
      <c r="C962" s="37"/>
      <c r="D962" s="187" t="s">
        <v>158</v>
      </c>
      <c r="E962" s="37"/>
      <c r="F962" s="188" t="s">
        <v>1207</v>
      </c>
      <c r="G962" s="37"/>
      <c r="H962" s="37"/>
      <c r="I962" s="189"/>
      <c r="J962" s="37"/>
      <c r="K962" s="37"/>
      <c r="L962" s="40"/>
      <c r="M962" s="190"/>
      <c r="N962" s="191"/>
      <c r="O962" s="65"/>
      <c r="P962" s="65"/>
      <c r="Q962" s="65"/>
      <c r="R962" s="65"/>
      <c r="S962" s="65"/>
      <c r="T962" s="66"/>
      <c r="U962" s="35"/>
      <c r="V962" s="35"/>
      <c r="W962" s="35"/>
      <c r="X962" s="35"/>
      <c r="Y962" s="35"/>
      <c r="Z962" s="35"/>
      <c r="AA962" s="35"/>
      <c r="AB962" s="35"/>
      <c r="AC962" s="35"/>
      <c r="AD962" s="35"/>
      <c r="AE962" s="35"/>
      <c r="AT962" s="18" t="s">
        <v>158</v>
      </c>
      <c r="AU962" s="18" t="s">
        <v>83</v>
      </c>
    </row>
    <row r="963" spans="1:65" s="2" customFormat="1" ht="11.25">
      <c r="A963" s="35"/>
      <c r="B963" s="36"/>
      <c r="C963" s="37"/>
      <c r="D963" s="192" t="s">
        <v>160</v>
      </c>
      <c r="E963" s="37"/>
      <c r="F963" s="193" t="s">
        <v>1209</v>
      </c>
      <c r="G963" s="37"/>
      <c r="H963" s="37"/>
      <c r="I963" s="189"/>
      <c r="J963" s="37"/>
      <c r="K963" s="37"/>
      <c r="L963" s="40"/>
      <c r="M963" s="190"/>
      <c r="N963" s="191"/>
      <c r="O963" s="65"/>
      <c r="P963" s="65"/>
      <c r="Q963" s="65"/>
      <c r="R963" s="65"/>
      <c r="S963" s="65"/>
      <c r="T963" s="66"/>
      <c r="U963" s="35"/>
      <c r="V963" s="35"/>
      <c r="W963" s="35"/>
      <c r="X963" s="35"/>
      <c r="Y963" s="35"/>
      <c r="Z963" s="35"/>
      <c r="AA963" s="35"/>
      <c r="AB963" s="35"/>
      <c r="AC963" s="35"/>
      <c r="AD963" s="35"/>
      <c r="AE963" s="35"/>
      <c r="AT963" s="18" t="s">
        <v>160</v>
      </c>
      <c r="AU963" s="18" t="s">
        <v>83</v>
      </c>
    </row>
    <row r="964" spans="1:65" s="13" customFormat="1" ht="11.25">
      <c r="B964" s="195"/>
      <c r="C964" s="196"/>
      <c r="D964" s="187" t="s">
        <v>169</v>
      </c>
      <c r="E964" s="197" t="s">
        <v>19</v>
      </c>
      <c r="F964" s="198" t="s">
        <v>1210</v>
      </c>
      <c r="G964" s="196"/>
      <c r="H964" s="199">
        <v>0.627</v>
      </c>
      <c r="I964" s="200"/>
      <c r="J964" s="196"/>
      <c r="K964" s="196"/>
      <c r="L964" s="201"/>
      <c r="M964" s="202"/>
      <c r="N964" s="203"/>
      <c r="O964" s="203"/>
      <c r="P964" s="203"/>
      <c r="Q964" s="203"/>
      <c r="R964" s="203"/>
      <c r="S964" s="203"/>
      <c r="T964" s="204"/>
      <c r="AT964" s="205" t="s">
        <v>169</v>
      </c>
      <c r="AU964" s="205" t="s">
        <v>83</v>
      </c>
      <c r="AV964" s="13" t="s">
        <v>83</v>
      </c>
      <c r="AW964" s="13" t="s">
        <v>34</v>
      </c>
      <c r="AX964" s="13" t="s">
        <v>73</v>
      </c>
      <c r="AY964" s="205" t="s">
        <v>149</v>
      </c>
    </row>
    <row r="965" spans="1:65" s="2" customFormat="1" ht="24.2" customHeight="1">
      <c r="A965" s="35"/>
      <c r="B965" s="36"/>
      <c r="C965" s="174" t="s">
        <v>1211</v>
      </c>
      <c r="D965" s="174" t="s">
        <v>151</v>
      </c>
      <c r="E965" s="175" t="s">
        <v>1212</v>
      </c>
      <c r="F965" s="176" t="s">
        <v>1213</v>
      </c>
      <c r="G965" s="177" t="s">
        <v>265</v>
      </c>
      <c r="H965" s="178">
        <v>11.087</v>
      </c>
      <c r="I965" s="179"/>
      <c r="J965" s="180">
        <f>ROUND(I965*H965,2)</f>
        <v>0</v>
      </c>
      <c r="K965" s="176" t="s">
        <v>155</v>
      </c>
      <c r="L965" s="40"/>
      <c r="M965" s="181" t="s">
        <v>19</v>
      </c>
      <c r="N965" s="182" t="s">
        <v>44</v>
      </c>
      <c r="O965" s="65"/>
      <c r="P965" s="183">
        <f>O965*H965</f>
        <v>0</v>
      </c>
      <c r="Q965" s="183">
        <v>0</v>
      </c>
      <c r="R965" s="183">
        <f>Q965*H965</f>
        <v>0</v>
      </c>
      <c r="S965" s="183">
        <v>0</v>
      </c>
      <c r="T965" s="184">
        <f>S965*H965</f>
        <v>0</v>
      </c>
      <c r="U965" s="35"/>
      <c r="V965" s="35"/>
      <c r="W965" s="35"/>
      <c r="X965" s="35"/>
      <c r="Y965" s="35"/>
      <c r="Z965" s="35"/>
      <c r="AA965" s="35"/>
      <c r="AB965" s="35"/>
      <c r="AC965" s="35"/>
      <c r="AD965" s="35"/>
      <c r="AE965" s="35"/>
      <c r="AR965" s="185" t="s">
        <v>156</v>
      </c>
      <c r="AT965" s="185" t="s">
        <v>151</v>
      </c>
      <c r="AU965" s="185" t="s">
        <v>83</v>
      </c>
      <c r="AY965" s="18" t="s">
        <v>149</v>
      </c>
      <c r="BE965" s="186">
        <f>IF(N965="základní",J965,0)</f>
        <v>0</v>
      </c>
      <c r="BF965" s="186">
        <f>IF(N965="snížená",J965,0)</f>
        <v>0</v>
      </c>
      <c r="BG965" s="186">
        <f>IF(N965="zákl. přenesená",J965,0)</f>
        <v>0</v>
      </c>
      <c r="BH965" s="186">
        <f>IF(N965="sníž. přenesená",J965,0)</f>
        <v>0</v>
      </c>
      <c r="BI965" s="186">
        <f>IF(N965="nulová",J965,0)</f>
        <v>0</v>
      </c>
      <c r="BJ965" s="18" t="s">
        <v>81</v>
      </c>
      <c r="BK965" s="186">
        <f>ROUND(I965*H965,2)</f>
        <v>0</v>
      </c>
      <c r="BL965" s="18" t="s">
        <v>156</v>
      </c>
      <c r="BM965" s="185" t="s">
        <v>1214</v>
      </c>
    </row>
    <row r="966" spans="1:65" s="2" customFormat="1" ht="19.5">
      <c r="A966" s="35"/>
      <c r="B966" s="36"/>
      <c r="C966" s="37"/>
      <c r="D966" s="187" t="s">
        <v>158</v>
      </c>
      <c r="E966" s="37"/>
      <c r="F966" s="188" t="s">
        <v>1215</v>
      </c>
      <c r="G966" s="37"/>
      <c r="H966" s="37"/>
      <c r="I966" s="189"/>
      <c r="J966" s="37"/>
      <c r="K966" s="37"/>
      <c r="L966" s="40"/>
      <c r="M966" s="190"/>
      <c r="N966" s="191"/>
      <c r="O966" s="65"/>
      <c r="P966" s="65"/>
      <c r="Q966" s="65"/>
      <c r="R966" s="65"/>
      <c r="S966" s="65"/>
      <c r="T966" s="66"/>
      <c r="U966" s="35"/>
      <c r="V966" s="35"/>
      <c r="W966" s="35"/>
      <c r="X966" s="35"/>
      <c r="Y966" s="35"/>
      <c r="Z966" s="35"/>
      <c r="AA966" s="35"/>
      <c r="AB966" s="35"/>
      <c r="AC966" s="35"/>
      <c r="AD966" s="35"/>
      <c r="AE966" s="35"/>
      <c r="AT966" s="18" t="s">
        <v>158</v>
      </c>
      <c r="AU966" s="18" t="s">
        <v>83</v>
      </c>
    </row>
    <row r="967" spans="1:65" s="2" customFormat="1" ht="11.25">
      <c r="A967" s="35"/>
      <c r="B967" s="36"/>
      <c r="C967" s="37"/>
      <c r="D967" s="192" t="s">
        <v>160</v>
      </c>
      <c r="E967" s="37"/>
      <c r="F967" s="193" t="s">
        <v>1216</v>
      </c>
      <c r="G967" s="37"/>
      <c r="H967" s="37"/>
      <c r="I967" s="189"/>
      <c r="J967" s="37"/>
      <c r="K967" s="37"/>
      <c r="L967" s="40"/>
      <c r="M967" s="190"/>
      <c r="N967" s="191"/>
      <c r="O967" s="65"/>
      <c r="P967" s="65"/>
      <c r="Q967" s="65"/>
      <c r="R967" s="65"/>
      <c r="S967" s="65"/>
      <c r="T967" s="66"/>
      <c r="U967" s="35"/>
      <c r="V967" s="35"/>
      <c r="W967" s="35"/>
      <c r="X967" s="35"/>
      <c r="Y967" s="35"/>
      <c r="Z967" s="35"/>
      <c r="AA967" s="35"/>
      <c r="AB967" s="35"/>
      <c r="AC967" s="35"/>
      <c r="AD967" s="35"/>
      <c r="AE967" s="35"/>
      <c r="AT967" s="18" t="s">
        <v>160</v>
      </c>
      <c r="AU967" s="18" t="s">
        <v>83</v>
      </c>
    </row>
    <row r="968" spans="1:65" s="13" customFormat="1" ht="11.25">
      <c r="B968" s="195"/>
      <c r="C968" s="196"/>
      <c r="D968" s="187" t="s">
        <v>169</v>
      </c>
      <c r="E968" s="197" t="s">
        <v>19</v>
      </c>
      <c r="F968" s="198" t="s">
        <v>1217</v>
      </c>
      <c r="G968" s="196"/>
      <c r="H968" s="199">
        <v>11.087</v>
      </c>
      <c r="I968" s="200"/>
      <c r="J968" s="196"/>
      <c r="K968" s="196"/>
      <c r="L968" s="201"/>
      <c r="M968" s="202"/>
      <c r="N968" s="203"/>
      <c r="O968" s="203"/>
      <c r="P968" s="203"/>
      <c r="Q968" s="203"/>
      <c r="R968" s="203"/>
      <c r="S968" s="203"/>
      <c r="T968" s="204"/>
      <c r="AT968" s="205" t="s">
        <v>169</v>
      </c>
      <c r="AU968" s="205" t="s">
        <v>83</v>
      </c>
      <c r="AV968" s="13" t="s">
        <v>83</v>
      </c>
      <c r="AW968" s="13" t="s">
        <v>34</v>
      </c>
      <c r="AX968" s="13" t="s">
        <v>73</v>
      </c>
      <c r="AY968" s="205" t="s">
        <v>149</v>
      </c>
    </row>
    <row r="969" spans="1:65" s="12" customFormat="1" ht="22.9" customHeight="1">
      <c r="B969" s="158"/>
      <c r="C969" s="159"/>
      <c r="D969" s="160" t="s">
        <v>72</v>
      </c>
      <c r="E969" s="172" t="s">
        <v>1218</v>
      </c>
      <c r="F969" s="172" t="s">
        <v>1219</v>
      </c>
      <c r="G969" s="159"/>
      <c r="H969" s="159"/>
      <c r="I969" s="162"/>
      <c r="J969" s="173">
        <f>BK969</f>
        <v>0</v>
      </c>
      <c r="K969" s="159"/>
      <c r="L969" s="164"/>
      <c r="M969" s="165"/>
      <c r="N969" s="166"/>
      <c r="O969" s="166"/>
      <c r="P969" s="167">
        <f>SUM(P970:P972)</f>
        <v>0</v>
      </c>
      <c r="Q969" s="166"/>
      <c r="R969" s="167">
        <f>SUM(R970:R972)</f>
        <v>0</v>
      </c>
      <c r="S969" s="166"/>
      <c r="T969" s="168">
        <f>SUM(T970:T972)</f>
        <v>0</v>
      </c>
      <c r="AR969" s="169" t="s">
        <v>81</v>
      </c>
      <c r="AT969" s="170" t="s">
        <v>72</v>
      </c>
      <c r="AU969" s="170" t="s">
        <v>81</v>
      </c>
      <c r="AY969" s="169" t="s">
        <v>149</v>
      </c>
      <c r="BK969" s="171">
        <f>SUM(BK970:BK972)</f>
        <v>0</v>
      </c>
    </row>
    <row r="970" spans="1:65" s="2" customFormat="1" ht="16.5" customHeight="1">
      <c r="A970" s="35"/>
      <c r="B970" s="36"/>
      <c r="C970" s="174" t="s">
        <v>1220</v>
      </c>
      <c r="D970" s="174" t="s">
        <v>151</v>
      </c>
      <c r="E970" s="175" t="s">
        <v>1221</v>
      </c>
      <c r="F970" s="176" t="s">
        <v>1222</v>
      </c>
      <c r="G970" s="177" t="s">
        <v>265</v>
      </c>
      <c r="H970" s="178">
        <v>580.98800000000006</v>
      </c>
      <c r="I970" s="179"/>
      <c r="J970" s="180">
        <f>ROUND(I970*H970,2)</f>
        <v>0</v>
      </c>
      <c r="K970" s="176" t="s">
        <v>155</v>
      </c>
      <c r="L970" s="40"/>
      <c r="M970" s="181" t="s">
        <v>19</v>
      </c>
      <c r="N970" s="182" t="s">
        <v>44</v>
      </c>
      <c r="O970" s="65"/>
      <c r="P970" s="183">
        <f>O970*H970</f>
        <v>0</v>
      </c>
      <c r="Q970" s="183">
        <v>0</v>
      </c>
      <c r="R970" s="183">
        <f>Q970*H970</f>
        <v>0</v>
      </c>
      <c r="S970" s="183">
        <v>0</v>
      </c>
      <c r="T970" s="184">
        <f>S970*H970</f>
        <v>0</v>
      </c>
      <c r="U970" s="35"/>
      <c r="V970" s="35"/>
      <c r="W970" s="35"/>
      <c r="X970" s="35"/>
      <c r="Y970" s="35"/>
      <c r="Z970" s="35"/>
      <c r="AA970" s="35"/>
      <c r="AB970" s="35"/>
      <c r="AC970" s="35"/>
      <c r="AD970" s="35"/>
      <c r="AE970" s="35"/>
      <c r="AR970" s="185" t="s">
        <v>156</v>
      </c>
      <c r="AT970" s="185" t="s">
        <v>151</v>
      </c>
      <c r="AU970" s="185" t="s">
        <v>83</v>
      </c>
      <c r="AY970" s="18" t="s">
        <v>149</v>
      </c>
      <c r="BE970" s="186">
        <f>IF(N970="základní",J970,0)</f>
        <v>0</v>
      </c>
      <c r="BF970" s="186">
        <f>IF(N970="snížená",J970,0)</f>
        <v>0</v>
      </c>
      <c r="BG970" s="186">
        <f>IF(N970="zákl. přenesená",J970,0)</f>
        <v>0</v>
      </c>
      <c r="BH970" s="186">
        <f>IF(N970="sníž. přenesená",J970,0)</f>
        <v>0</v>
      </c>
      <c r="BI970" s="186">
        <f>IF(N970="nulová",J970,0)</f>
        <v>0</v>
      </c>
      <c r="BJ970" s="18" t="s">
        <v>81</v>
      </c>
      <c r="BK970" s="186">
        <f>ROUND(I970*H970,2)</f>
        <v>0</v>
      </c>
      <c r="BL970" s="18" t="s">
        <v>156</v>
      </c>
      <c r="BM970" s="185" t="s">
        <v>1223</v>
      </c>
    </row>
    <row r="971" spans="1:65" s="2" customFormat="1" ht="19.5">
      <c r="A971" s="35"/>
      <c r="B971" s="36"/>
      <c r="C971" s="37"/>
      <c r="D971" s="187" t="s">
        <v>158</v>
      </c>
      <c r="E971" s="37"/>
      <c r="F971" s="188" t="s">
        <v>1224</v>
      </c>
      <c r="G971" s="37"/>
      <c r="H971" s="37"/>
      <c r="I971" s="189"/>
      <c r="J971" s="37"/>
      <c r="K971" s="37"/>
      <c r="L971" s="40"/>
      <c r="M971" s="190"/>
      <c r="N971" s="191"/>
      <c r="O971" s="65"/>
      <c r="P971" s="65"/>
      <c r="Q971" s="65"/>
      <c r="R971" s="65"/>
      <c r="S971" s="65"/>
      <c r="T971" s="66"/>
      <c r="U971" s="35"/>
      <c r="V971" s="35"/>
      <c r="W971" s="35"/>
      <c r="X971" s="35"/>
      <c r="Y971" s="35"/>
      <c r="Z971" s="35"/>
      <c r="AA971" s="35"/>
      <c r="AB971" s="35"/>
      <c r="AC971" s="35"/>
      <c r="AD971" s="35"/>
      <c r="AE971" s="35"/>
      <c r="AT971" s="18" t="s">
        <v>158</v>
      </c>
      <c r="AU971" s="18" t="s">
        <v>83</v>
      </c>
    </row>
    <row r="972" spans="1:65" s="2" customFormat="1" ht="11.25">
      <c r="A972" s="35"/>
      <c r="B972" s="36"/>
      <c r="C972" s="37"/>
      <c r="D972" s="192" t="s">
        <v>160</v>
      </c>
      <c r="E972" s="37"/>
      <c r="F972" s="193" t="s">
        <v>1225</v>
      </c>
      <c r="G972" s="37"/>
      <c r="H972" s="37"/>
      <c r="I972" s="189"/>
      <c r="J972" s="37"/>
      <c r="K972" s="37"/>
      <c r="L972" s="40"/>
      <c r="M972" s="190"/>
      <c r="N972" s="191"/>
      <c r="O972" s="65"/>
      <c r="P972" s="65"/>
      <c r="Q972" s="65"/>
      <c r="R972" s="65"/>
      <c r="S972" s="65"/>
      <c r="T972" s="66"/>
      <c r="U972" s="35"/>
      <c r="V972" s="35"/>
      <c r="W972" s="35"/>
      <c r="X972" s="35"/>
      <c r="Y972" s="35"/>
      <c r="Z972" s="35"/>
      <c r="AA972" s="35"/>
      <c r="AB972" s="35"/>
      <c r="AC972" s="35"/>
      <c r="AD972" s="35"/>
      <c r="AE972" s="35"/>
      <c r="AT972" s="18" t="s">
        <v>160</v>
      </c>
      <c r="AU972" s="18" t="s">
        <v>83</v>
      </c>
    </row>
    <row r="973" spans="1:65" s="12" customFormat="1" ht="25.9" customHeight="1">
      <c r="B973" s="158"/>
      <c r="C973" s="159"/>
      <c r="D973" s="160" t="s">
        <v>72</v>
      </c>
      <c r="E973" s="161" t="s">
        <v>1226</v>
      </c>
      <c r="F973" s="161" t="s">
        <v>1227</v>
      </c>
      <c r="G973" s="159"/>
      <c r="H973" s="159"/>
      <c r="I973" s="162"/>
      <c r="J973" s="163">
        <f>BK973</f>
        <v>0</v>
      </c>
      <c r="K973" s="159"/>
      <c r="L973" s="164"/>
      <c r="M973" s="165"/>
      <c r="N973" s="166"/>
      <c r="O973" s="166"/>
      <c r="P973" s="167">
        <f>P974+P1042+P1056+P1070+P1085+P1192+P1206+P1331+P1363+P1427+P1520+P1673</f>
        <v>0</v>
      </c>
      <c r="Q973" s="166"/>
      <c r="R973" s="167">
        <f>R974+R1042+R1056+R1070+R1085+R1192+R1206+R1331+R1363+R1427+R1520+R1673</f>
        <v>13.42282646</v>
      </c>
      <c r="S973" s="166"/>
      <c r="T973" s="168">
        <f>T974+T1042+T1056+T1070+T1085+T1192+T1206+T1331+T1363+T1427+T1520+T1673</f>
        <v>2.077445</v>
      </c>
      <c r="AR973" s="169" t="s">
        <v>83</v>
      </c>
      <c r="AT973" s="170" t="s">
        <v>72</v>
      </c>
      <c r="AU973" s="170" t="s">
        <v>73</v>
      </c>
      <c r="AY973" s="169" t="s">
        <v>149</v>
      </c>
      <c r="BK973" s="171">
        <f>BK974+BK1042+BK1056+BK1070+BK1085+BK1192+BK1206+BK1331+BK1363+BK1427+BK1520+BK1673</f>
        <v>0</v>
      </c>
    </row>
    <row r="974" spans="1:65" s="12" customFormat="1" ht="22.9" customHeight="1">
      <c r="B974" s="158"/>
      <c r="C974" s="159"/>
      <c r="D974" s="160" t="s">
        <v>72</v>
      </c>
      <c r="E974" s="172" t="s">
        <v>1228</v>
      </c>
      <c r="F974" s="172" t="s">
        <v>1229</v>
      </c>
      <c r="G974" s="159"/>
      <c r="H974" s="159"/>
      <c r="I974" s="162"/>
      <c r="J974" s="173">
        <f>BK974</f>
        <v>0</v>
      </c>
      <c r="K974" s="159"/>
      <c r="L974" s="164"/>
      <c r="M974" s="165"/>
      <c r="N974" s="166"/>
      <c r="O974" s="166"/>
      <c r="P974" s="167">
        <f>SUM(P975:P1041)</f>
        <v>0</v>
      </c>
      <c r="Q974" s="166"/>
      <c r="R974" s="167">
        <f>SUM(R975:R1041)</f>
        <v>0.5846924</v>
      </c>
      <c r="S974" s="166"/>
      <c r="T974" s="168">
        <f>SUM(T975:T1041)</f>
        <v>0</v>
      </c>
      <c r="AR974" s="169" t="s">
        <v>83</v>
      </c>
      <c r="AT974" s="170" t="s">
        <v>72</v>
      </c>
      <c r="AU974" s="170" t="s">
        <v>81</v>
      </c>
      <c r="AY974" s="169" t="s">
        <v>149</v>
      </c>
      <c r="BK974" s="171">
        <f>SUM(BK975:BK1041)</f>
        <v>0</v>
      </c>
    </row>
    <row r="975" spans="1:65" s="2" customFormat="1" ht="16.5" customHeight="1">
      <c r="A975" s="35"/>
      <c r="B975" s="36"/>
      <c r="C975" s="174" t="s">
        <v>1230</v>
      </c>
      <c r="D975" s="174" t="s">
        <v>151</v>
      </c>
      <c r="E975" s="175" t="s">
        <v>1231</v>
      </c>
      <c r="F975" s="176" t="s">
        <v>1232</v>
      </c>
      <c r="G975" s="177" t="s">
        <v>154</v>
      </c>
      <c r="H975" s="178">
        <v>58.84</v>
      </c>
      <c r="I975" s="179"/>
      <c r="J975" s="180">
        <f>ROUND(I975*H975,2)</f>
        <v>0</v>
      </c>
      <c r="K975" s="176" t="s">
        <v>155</v>
      </c>
      <c r="L975" s="40"/>
      <c r="M975" s="181" t="s">
        <v>19</v>
      </c>
      <c r="N975" s="182" t="s">
        <v>44</v>
      </c>
      <c r="O975" s="65"/>
      <c r="P975" s="183">
        <f>O975*H975</f>
        <v>0</v>
      </c>
      <c r="Q975" s="183">
        <v>0</v>
      </c>
      <c r="R975" s="183">
        <f>Q975*H975</f>
        <v>0</v>
      </c>
      <c r="S975" s="183">
        <v>0</v>
      </c>
      <c r="T975" s="184">
        <f>S975*H975</f>
        <v>0</v>
      </c>
      <c r="U975" s="35"/>
      <c r="V975" s="35"/>
      <c r="W975" s="35"/>
      <c r="X975" s="35"/>
      <c r="Y975" s="35"/>
      <c r="Z975" s="35"/>
      <c r="AA975" s="35"/>
      <c r="AB975" s="35"/>
      <c r="AC975" s="35"/>
      <c r="AD975" s="35"/>
      <c r="AE975" s="35"/>
      <c r="AR975" s="185" t="s">
        <v>305</v>
      </c>
      <c r="AT975" s="185" t="s">
        <v>151</v>
      </c>
      <c r="AU975" s="185" t="s">
        <v>83</v>
      </c>
      <c r="AY975" s="18" t="s">
        <v>149</v>
      </c>
      <c r="BE975" s="186">
        <f>IF(N975="základní",J975,0)</f>
        <v>0</v>
      </c>
      <c r="BF975" s="186">
        <f>IF(N975="snížená",J975,0)</f>
        <v>0</v>
      </c>
      <c r="BG975" s="186">
        <f>IF(N975="zákl. přenesená",J975,0)</f>
        <v>0</v>
      </c>
      <c r="BH975" s="186">
        <f>IF(N975="sníž. přenesená",J975,0)</f>
        <v>0</v>
      </c>
      <c r="BI975" s="186">
        <f>IF(N975="nulová",J975,0)</f>
        <v>0</v>
      </c>
      <c r="BJ975" s="18" t="s">
        <v>81</v>
      </c>
      <c r="BK975" s="186">
        <f>ROUND(I975*H975,2)</f>
        <v>0</v>
      </c>
      <c r="BL975" s="18" t="s">
        <v>305</v>
      </c>
      <c r="BM975" s="185" t="s">
        <v>1233</v>
      </c>
    </row>
    <row r="976" spans="1:65" s="2" customFormat="1" ht="11.25">
      <c r="A976" s="35"/>
      <c r="B976" s="36"/>
      <c r="C976" s="37"/>
      <c r="D976" s="187" t="s">
        <v>158</v>
      </c>
      <c r="E976" s="37"/>
      <c r="F976" s="188" t="s">
        <v>1234</v>
      </c>
      <c r="G976" s="37"/>
      <c r="H976" s="37"/>
      <c r="I976" s="189"/>
      <c r="J976" s="37"/>
      <c r="K976" s="37"/>
      <c r="L976" s="40"/>
      <c r="M976" s="190"/>
      <c r="N976" s="191"/>
      <c r="O976" s="65"/>
      <c r="P976" s="65"/>
      <c r="Q976" s="65"/>
      <c r="R976" s="65"/>
      <c r="S976" s="65"/>
      <c r="T976" s="66"/>
      <c r="U976" s="35"/>
      <c r="V976" s="35"/>
      <c r="W976" s="35"/>
      <c r="X976" s="35"/>
      <c r="Y976" s="35"/>
      <c r="Z976" s="35"/>
      <c r="AA976" s="35"/>
      <c r="AB976" s="35"/>
      <c r="AC976" s="35"/>
      <c r="AD976" s="35"/>
      <c r="AE976" s="35"/>
      <c r="AT976" s="18" t="s">
        <v>158</v>
      </c>
      <c r="AU976" s="18" t="s">
        <v>83</v>
      </c>
    </row>
    <row r="977" spans="1:65" s="2" customFormat="1" ht="11.25">
      <c r="A977" s="35"/>
      <c r="B977" s="36"/>
      <c r="C977" s="37"/>
      <c r="D977" s="192" t="s">
        <v>160</v>
      </c>
      <c r="E977" s="37"/>
      <c r="F977" s="193" t="s">
        <v>1235</v>
      </c>
      <c r="G977" s="37"/>
      <c r="H977" s="37"/>
      <c r="I977" s="189"/>
      <c r="J977" s="37"/>
      <c r="K977" s="37"/>
      <c r="L977" s="40"/>
      <c r="M977" s="190"/>
      <c r="N977" s="191"/>
      <c r="O977" s="65"/>
      <c r="P977" s="65"/>
      <c r="Q977" s="65"/>
      <c r="R977" s="65"/>
      <c r="S977" s="65"/>
      <c r="T977" s="66"/>
      <c r="U977" s="35"/>
      <c r="V977" s="35"/>
      <c r="W977" s="35"/>
      <c r="X977" s="35"/>
      <c r="Y977" s="35"/>
      <c r="Z977" s="35"/>
      <c r="AA977" s="35"/>
      <c r="AB977" s="35"/>
      <c r="AC977" s="35"/>
      <c r="AD977" s="35"/>
      <c r="AE977" s="35"/>
      <c r="AT977" s="18" t="s">
        <v>160</v>
      </c>
      <c r="AU977" s="18" t="s">
        <v>83</v>
      </c>
    </row>
    <row r="978" spans="1:65" s="14" customFormat="1" ht="11.25">
      <c r="B978" s="206"/>
      <c r="C978" s="207"/>
      <c r="D978" s="187" t="s">
        <v>169</v>
      </c>
      <c r="E978" s="208" t="s">
        <v>19</v>
      </c>
      <c r="F978" s="209" t="s">
        <v>231</v>
      </c>
      <c r="G978" s="207"/>
      <c r="H978" s="208" t="s">
        <v>19</v>
      </c>
      <c r="I978" s="210"/>
      <c r="J978" s="207"/>
      <c r="K978" s="207"/>
      <c r="L978" s="211"/>
      <c r="M978" s="212"/>
      <c r="N978" s="213"/>
      <c r="O978" s="213"/>
      <c r="P978" s="213"/>
      <c r="Q978" s="213"/>
      <c r="R978" s="213"/>
      <c r="S978" s="213"/>
      <c r="T978" s="214"/>
      <c r="AT978" s="215" t="s">
        <v>169</v>
      </c>
      <c r="AU978" s="215" t="s">
        <v>83</v>
      </c>
      <c r="AV978" s="14" t="s">
        <v>81</v>
      </c>
      <c r="AW978" s="14" t="s">
        <v>34</v>
      </c>
      <c r="AX978" s="14" t="s">
        <v>73</v>
      </c>
      <c r="AY978" s="215" t="s">
        <v>149</v>
      </c>
    </row>
    <row r="979" spans="1:65" s="13" customFormat="1" ht="11.25">
      <c r="B979" s="195"/>
      <c r="C979" s="196"/>
      <c r="D979" s="187" t="s">
        <v>169</v>
      </c>
      <c r="E979" s="197" t="s">
        <v>19</v>
      </c>
      <c r="F979" s="198" t="s">
        <v>1236</v>
      </c>
      <c r="G979" s="196"/>
      <c r="H979" s="199">
        <v>4.5</v>
      </c>
      <c r="I979" s="200"/>
      <c r="J979" s="196"/>
      <c r="K979" s="196"/>
      <c r="L979" s="201"/>
      <c r="M979" s="202"/>
      <c r="N979" s="203"/>
      <c r="O979" s="203"/>
      <c r="P979" s="203"/>
      <c r="Q979" s="203"/>
      <c r="R979" s="203"/>
      <c r="S979" s="203"/>
      <c r="T979" s="204"/>
      <c r="AT979" s="205" t="s">
        <v>169</v>
      </c>
      <c r="AU979" s="205" t="s">
        <v>83</v>
      </c>
      <c r="AV979" s="13" t="s">
        <v>83</v>
      </c>
      <c r="AW979" s="13" t="s">
        <v>34</v>
      </c>
      <c r="AX979" s="13" t="s">
        <v>73</v>
      </c>
      <c r="AY979" s="205" t="s">
        <v>149</v>
      </c>
    </row>
    <row r="980" spans="1:65" s="14" customFormat="1" ht="11.25">
      <c r="B980" s="206"/>
      <c r="C980" s="207"/>
      <c r="D980" s="187" t="s">
        <v>169</v>
      </c>
      <c r="E980" s="208" t="s">
        <v>19</v>
      </c>
      <c r="F980" s="209" t="s">
        <v>214</v>
      </c>
      <c r="G980" s="207"/>
      <c r="H980" s="208" t="s">
        <v>19</v>
      </c>
      <c r="I980" s="210"/>
      <c r="J980" s="207"/>
      <c r="K980" s="207"/>
      <c r="L980" s="211"/>
      <c r="M980" s="212"/>
      <c r="N980" s="213"/>
      <c r="O980" s="213"/>
      <c r="P980" s="213"/>
      <c r="Q980" s="213"/>
      <c r="R980" s="213"/>
      <c r="S980" s="213"/>
      <c r="T980" s="214"/>
      <c r="AT980" s="215" t="s">
        <v>169</v>
      </c>
      <c r="AU980" s="215" t="s">
        <v>83</v>
      </c>
      <c r="AV980" s="14" t="s">
        <v>81</v>
      </c>
      <c r="AW980" s="14" t="s">
        <v>34</v>
      </c>
      <c r="AX980" s="14" t="s">
        <v>73</v>
      </c>
      <c r="AY980" s="215" t="s">
        <v>149</v>
      </c>
    </row>
    <row r="981" spans="1:65" s="13" customFormat="1" ht="11.25">
      <c r="B981" s="195"/>
      <c r="C981" s="196"/>
      <c r="D981" s="187" t="s">
        <v>169</v>
      </c>
      <c r="E981" s="197" t="s">
        <v>19</v>
      </c>
      <c r="F981" s="198" t="s">
        <v>1237</v>
      </c>
      <c r="G981" s="196"/>
      <c r="H981" s="199">
        <v>54.34</v>
      </c>
      <c r="I981" s="200"/>
      <c r="J981" s="196"/>
      <c r="K981" s="196"/>
      <c r="L981" s="201"/>
      <c r="M981" s="202"/>
      <c r="N981" s="203"/>
      <c r="O981" s="203"/>
      <c r="P981" s="203"/>
      <c r="Q981" s="203"/>
      <c r="R981" s="203"/>
      <c r="S981" s="203"/>
      <c r="T981" s="204"/>
      <c r="AT981" s="205" t="s">
        <v>169</v>
      </c>
      <c r="AU981" s="205" t="s">
        <v>83</v>
      </c>
      <c r="AV981" s="13" t="s">
        <v>83</v>
      </c>
      <c r="AW981" s="13" t="s">
        <v>34</v>
      </c>
      <c r="AX981" s="13" t="s">
        <v>73</v>
      </c>
      <c r="AY981" s="205" t="s">
        <v>149</v>
      </c>
    </row>
    <row r="982" spans="1:65" s="2" customFormat="1" ht="16.5" customHeight="1">
      <c r="A982" s="35"/>
      <c r="B982" s="36"/>
      <c r="C982" s="174" t="s">
        <v>1238</v>
      </c>
      <c r="D982" s="174" t="s">
        <v>151</v>
      </c>
      <c r="E982" s="175" t="s">
        <v>1239</v>
      </c>
      <c r="F982" s="176" t="s">
        <v>1240</v>
      </c>
      <c r="G982" s="177" t="s">
        <v>154</v>
      </c>
      <c r="H982" s="178">
        <v>8.5489999999999995</v>
      </c>
      <c r="I982" s="179"/>
      <c r="J982" s="180">
        <f>ROUND(I982*H982,2)</f>
        <v>0</v>
      </c>
      <c r="K982" s="176" t="s">
        <v>155</v>
      </c>
      <c r="L982" s="40"/>
      <c r="M982" s="181" t="s">
        <v>19</v>
      </c>
      <c r="N982" s="182" t="s">
        <v>44</v>
      </c>
      <c r="O982" s="65"/>
      <c r="P982" s="183">
        <f>O982*H982</f>
        <v>0</v>
      </c>
      <c r="Q982" s="183">
        <v>0</v>
      </c>
      <c r="R982" s="183">
        <f>Q982*H982</f>
        <v>0</v>
      </c>
      <c r="S982" s="183">
        <v>0</v>
      </c>
      <c r="T982" s="184">
        <f>S982*H982</f>
        <v>0</v>
      </c>
      <c r="U982" s="35"/>
      <c r="V982" s="35"/>
      <c r="W982" s="35"/>
      <c r="X982" s="35"/>
      <c r="Y982" s="35"/>
      <c r="Z982" s="35"/>
      <c r="AA982" s="35"/>
      <c r="AB982" s="35"/>
      <c r="AC982" s="35"/>
      <c r="AD982" s="35"/>
      <c r="AE982" s="35"/>
      <c r="AR982" s="185" t="s">
        <v>305</v>
      </c>
      <c r="AT982" s="185" t="s">
        <v>151</v>
      </c>
      <c r="AU982" s="185" t="s">
        <v>83</v>
      </c>
      <c r="AY982" s="18" t="s">
        <v>149</v>
      </c>
      <c r="BE982" s="186">
        <f>IF(N982="základní",J982,0)</f>
        <v>0</v>
      </c>
      <c r="BF982" s="186">
        <f>IF(N982="snížená",J982,0)</f>
        <v>0</v>
      </c>
      <c r="BG982" s="186">
        <f>IF(N982="zákl. přenesená",J982,0)</f>
        <v>0</v>
      </c>
      <c r="BH982" s="186">
        <f>IF(N982="sníž. přenesená",J982,0)</f>
        <v>0</v>
      </c>
      <c r="BI982" s="186">
        <f>IF(N982="nulová",J982,0)</f>
        <v>0</v>
      </c>
      <c r="BJ982" s="18" t="s">
        <v>81</v>
      </c>
      <c r="BK982" s="186">
        <f>ROUND(I982*H982,2)</f>
        <v>0</v>
      </c>
      <c r="BL982" s="18" t="s">
        <v>305</v>
      </c>
      <c r="BM982" s="185" t="s">
        <v>1241</v>
      </c>
    </row>
    <row r="983" spans="1:65" s="2" customFormat="1" ht="11.25">
      <c r="A983" s="35"/>
      <c r="B983" s="36"/>
      <c r="C983" s="37"/>
      <c r="D983" s="187" t="s">
        <v>158</v>
      </c>
      <c r="E983" s="37"/>
      <c r="F983" s="188" t="s">
        <v>1242</v>
      </c>
      <c r="G983" s="37"/>
      <c r="H983" s="37"/>
      <c r="I983" s="189"/>
      <c r="J983" s="37"/>
      <c r="K983" s="37"/>
      <c r="L983" s="40"/>
      <c r="M983" s="190"/>
      <c r="N983" s="191"/>
      <c r="O983" s="65"/>
      <c r="P983" s="65"/>
      <c r="Q983" s="65"/>
      <c r="R983" s="65"/>
      <c r="S983" s="65"/>
      <c r="T983" s="66"/>
      <c r="U983" s="35"/>
      <c r="V983" s="35"/>
      <c r="W983" s="35"/>
      <c r="X983" s="35"/>
      <c r="Y983" s="35"/>
      <c r="Z983" s="35"/>
      <c r="AA983" s="35"/>
      <c r="AB983" s="35"/>
      <c r="AC983" s="35"/>
      <c r="AD983" s="35"/>
      <c r="AE983" s="35"/>
      <c r="AT983" s="18" t="s">
        <v>158</v>
      </c>
      <c r="AU983" s="18" t="s">
        <v>83</v>
      </c>
    </row>
    <row r="984" spans="1:65" s="2" customFormat="1" ht="11.25">
      <c r="A984" s="35"/>
      <c r="B984" s="36"/>
      <c r="C984" s="37"/>
      <c r="D984" s="192" t="s">
        <v>160</v>
      </c>
      <c r="E984" s="37"/>
      <c r="F984" s="193" t="s">
        <v>1243</v>
      </c>
      <c r="G984" s="37"/>
      <c r="H984" s="37"/>
      <c r="I984" s="189"/>
      <c r="J984" s="37"/>
      <c r="K984" s="37"/>
      <c r="L984" s="40"/>
      <c r="M984" s="190"/>
      <c r="N984" s="191"/>
      <c r="O984" s="65"/>
      <c r="P984" s="65"/>
      <c r="Q984" s="65"/>
      <c r="R984" s="65"/>
      <c r="S984" s="65"/>
      <c r="T984" s="66"/>
      <c r="U984" s="35"/>
      <c r="V984" s="35"/>
      <c r="W984" s="35"/>
      <c r="X984" s="35"/>
      <c r="Y984" s="35"/>
      <c r="Z984" s="35"/>
      <c r="AA984" s="35"/>
      <c r="AB984" s="35"/>
      <c r="AC984" s="35"/>
      <c r="AD984" s="35"/>
      <c r="AE984" s="35"/>
      <c r="AT984" s="18" t="s">
        <v>160</v>
      </c>
      <c r="AU984" s="18" t="s">
        <v>83</v>
      </c>
    </row>
    <row r="985" spans="1:65" s="14" customFormat="1" ht="11.25">
      <c r="B985" s="206"/>
      <c r="C985" s="207"/>
      <c r="D985" s="187" t="s">
        <v>169</v>
      </c>
      <c r="E985" s="208" t="s">
        <v>19</v>
      </c>
      <c r="F985" s="209" t="s">
        <v>231</v>
      </c>
      <c r="G985" s="207"/>
      <c r="H985" s="208" t="s">
        <v>19</v>
      </c>
      <c r="I985" s="210"/>
      <c r="J985" s="207"/>
      <c r="K985" s="207"/>
      <c r="L985" s="211"/>
      <c r="M985" s="212"/>
      <c r="N985" s="213"/>
      <c r="O985" s="213"/>
      <c r="P985" s="213"/>
      <c r="Q985" s="213"/>
      <c r="R985" s="213"/>
      <c r="S985" s="213"/>
      <c r="T985" s="214"/>
      <c r="AT985" s="215" t="s">
        <v>169</v>
      </c>
      <c r="AU985" s="215" t="s">
        <v>83</v>
      </c>
      <c r="AV985" s="14" t="s">
        <v>81</v>
      </c>
      <c r="AW985" s="14" t="s">
        <v>34</v>
      </c>
      <c r="AX985" s="14" t="s">
        <v>73</v>
      </c>
      <c r="AY985" s="215" t="s">
        <v>149</v>
      </c>
    </row>
    <row r="986" spans="1:65" s="13" customFormat="1" ht="11.25">
      <c r="B986" s="195"/>
      <c r="C986" s="196"/>
      <c r="D986" s="187" t="s">
        <v>169</v>
      </c>
      <c r="E986" s="197" t="s">
        <v>19</v>
      </c>
      <c r="F986" s="198" t="s">
        <v>344</v>
      </c>
      <c r="G986" s="196"/>
      <c r="H986" s="199">
        <v>1.1739999999999999</v>
      </c>
      <c r="I986" s="200"/>
      <c r="J986" s="196"/>
      <c r="K986" s="196"/>
      <c r="L986" s="201"/>
      <c r="M986" s="202"/>
      <c r="N986" s="203"/>
      <c r="O986" s="203"/>
      <c r="P986" s="203"/>
      <c r="Q986" s="203"/>
      <c r="R986" s="203"/>
      <c r="S986" s="203"/>
      <c r="T986" s="204"/>
      <c r="AT986" s="205" t="s">
        <v>169</v>
      </c>
      <c r="AU986" s="205" t="s">
        <v>83</v>
      </c>
      <c r="AV986" s="13" t="s">
        <v>83</v>
      </c>
      <c r="AW986" s="13" t="s">
        <v>34</v>
      </c>
      <c r="AX986" s="13" t="s">
        <v>73</v>
      </c>
      <c r="AY986" s="205" t="s">
        <v>149</v>
      </c>
    </row>
    <row r="987" spans="1:65" s="14" customFormat="1" ht="11.25">
      <c r="B987" s="206"/>
      <c r="C987" s="207"/>
      <c r="D987" s="187" t="s">
        <v>169</v>
      </c>
      <c r="E987" s="208" t="s">
        <v>19</v>
      </c>
      <c r="F987" s="209" t="s">
        <v>214</v>
      </c>
      <c r="G987" s="207"/>
      <c r="H987" s="208" t="s">
        <v>19</v>
      </c>
      <c r="I987" s="210"/>
      <c r="J987" s="207"/>
      <c r="K987" s="207"/>
      <c r="L987" s="211"/>
      <c r="M987" s="212"/>
      <c r="N987" s="213"/>
      <c r="O987" s="213"/>
      <c r="P987" s="213"/>
      <c r="Q987" s="213"/>
      <c r="R987" s="213"/>
      <c r="S987" s="213"/>
      <c r="T987" s="214"/>
      <c r="AT987" s="215" t="s">
        <v>169</v>
      </c>
      <c r="AU987" s="215" t="s">
        <v>83</v>
      </c>
      <c r="AV987" s="14" t="s">
        <v>81</v>
      </c>
      <c r="AW987" s="14" t="s">
        <v>34</v>
      </c>
      <c r="AX987" s="14" t="s">
        <v>73</v>
      </c>
      <c r="AY987" s="215" t="s">
        <v>149</v>
      </c>
    </row>
    <row r="988" spans="1:65" s="13" customFormat="1" ht="11.25">
      <c r="B988" s="195"/>
      <c r="C988" s="196"/>
      <c r="D988" s="187" t="s">
        <v>169</v>
      </c>
      <c r="E988" s="197" t="s">
        <v>19</v>
      </c>
      <c r="F988" s="198" t="s">
        <v>345</v>
      </c>
      <c r="G988" s="196"/>
      <c r="H988" s="199">
        <v>7.375</v>
      </c>
      <c r="I988" s="200"/>
      <c r="J988" s="196"/>
      <c r="K988" s="196"/>
      <c r="L988" s="201"/>
      <c r="M988" s="202"/>
      <c r="N988" s="203"/>
      <c r="O988" s="203"/>
      <c r="P988" s="203"/>
      <c r="Q988" s="203"/>
      <c r="R988" s="203"/>
      <c r="S988" s="203"/>
      <c r="T988" s="204"/>
      <c r="AT988" s="205" t="s">
        <v>169</v>
      </c>
      <c r="AU988" s="205" t="s">
        <v>83</v>
      </c>
      <c r="AV988" s="13" t="s">
        <v>83</v>
      </c>
      <c r="AW988" s="13" t="s">
        <v>34</v>
      </c>
      <c r="AX988" s="13" t="s">
        <v>73</v>
      </c>
      <c r="AY988" s="205" t="s">
        <v>149</v>
      </c>
    </row>
    <row r="989" spans="1:65" s="2" customFormat="1" ht="16.5" customHeight="1">
      <c r="A989" s="35"/>
      <c r="B989" s="36"/>
      <c r="C989" s="216" t="s">
        <v>1244</v>
      </c>
      <c r="D989" s="216" t="s">
        <v>556</v>
      </c>
      <c r="E989" s="217" t="s">
        <v>1245</v>
      </c>
      <c r="F989" s="218" t="s">
        <v>1246</v>
      </c>
      <c r="G989" s="219" t="s">
        <v>265</v>
      </c>
      <c r="H989" s="220">
        <v>2.4E-2</v>
      </c>
      <c r="I989" s="221"/>
      <c r="J989" s="222">
        <f>ROUND(I989*H989,2)</f>
        <v>0</v>
      </c>
      <c r="K989" s="218" t="s">
        <v>155</v>
      </c>
      <c r="L989" s="223"/>
      <c r="M989" s="224" t="s">
        <v>19</v>
      </c>
      <c r="N989" s="225" t="s">
        <v>44</v>
      </c>
      <c r="O989" s="65"/>
      <c r="P989" s="183">
        <f>O989*H989</f>
        <v>0</v>
      </c>
      <c r="Q989" s="183">
        <v>1</v>
      </c>
      <c r="R989" s="183">
        <f>Q989*H989</f>
        <v>2.4E-2</v>
      </c>
      <c r="S989" s="183">
        <v>0</v>
      </c>
      <c r="T989" s="184">
        <f>S989*H989</f>
        <v>0</v>
      </c>
      <c r="U989" s="35"/>
      <c r="V989" s="35"/>
      <c r="W989" s="35"/>
      <c r="X989" s="35"/>
      <c r="Y989" s="35"/>
      <c r="Z989" s="35"/>
      <c r="AA989" s="35"/>
      <c r="AB989" s="35"/>
      <c r="AC989" s="35"/>
      <c r="AD989" s="35"/>
      <c r="AE989" s="35"/>
      <c r="AR989" s="185" t="s">
        <v>480</v>
      </c>
      <c r="AT989" s="185" t="s">
        <v>556</v>
      </c>
      <c r="AU989" s="185" t="s">
        <v>83</v>
      </c>
      <c r="AY989" s="18" t="s">
        <v>149</v>
      </c>
      <c r="BE989" s="186">
        <f>IF(N989="základní",J989,0)</f>
        <v>0</v>
      </c>
      <c r="BF989" s="186">
        <f>IF(N989="snížená",J989,0)</f>
        <v>0</v>
      </c>
      <c r="BG989" s="186">
        <f>IF(N989="zákl. přenesená",J989,0)</f>
        <v>0</v>
      </c>
      <c r="BH989" s="186">
        <f>IF(N989="sníž. přenesená",J989,0)</f>
        <v>0</v>
      </c>
      <c r="BI989" s="186">
        <f>IF(N989="nulová",J989,0)</f>
        <v>0</v>
      </c>
      <c r="BJ989" s="18" t="s">
        <v>81</v>
      </c>
      <c r="BK989" s="186">
        <f>ROUND(I989*H989,2)</f>
        <v>0</v>
      </c>
      <c r="BL989" s="18" t="s">
        <v>305</v>
      </c>
      <c r="BM989" s="185" t="s">
        <v>1247</v>
      </c>
    </row>
    <row r="990" spans="1:65" s="2" customFormat="1" ht="11.25">
      <c r="A990" s="35"/>
      <c r="B990" s="36"/>
      <c r="C990" s="37"/>
      <c r="D990" s="187" t="s">
        <v>158</v>
      </c>
      <c r="E990" s="37"/>
      <c r="F990" s="188" t="s">
        <v>1246</v>
      </c>
      <c r="G990" s="37"/>
      <c r="H990" s="37"/>
      <c r="I990" s="189"/>
      <c r="J990" s="37"/>
      <c r="K990" s="37"/>
      <c r="L990" s="40"/>
      <c r="M990" s="190"/>
      <c r="N990" s="191"/>
      <c r="O990" s="65"/>
      <c r="P990" s="65"/>
      <c r="Q990" s="65"/>
      <c r="R990" s="65"/>
      <c r="S990" s="65"/>
      <c r="T990" s="66"/>
      <c r="U990" s="35"/>
      <c r="V990" s="35"/>
      <c r="W990" s="35"/>
      <c r="X990" s="35"/>
      <c r="Y990" s="35"/>
      <c r="Z990" s="35"/>
      <c r="AA990" s="35"/>
      <c r="AB990" s="35"/>
      <c r="AC990" s="35"/>
      <c r="AD990" s="35"/>
      <c r="AE990" s="35"/>
      <c r="AT990" s="18" t="s">
        <v>158</v>
      </c>
      <c r="AU990" s="18" t="s">
        <v>83</v>
      </c>
    </row>
    <row r="991" spans="1:65" s="13" customFormat="1" ht="11.25">
      <c r="B991" s="195"/>
      <c r="C991" s="196"/>
      <c r="D991" s="187" t="s">
        <v>169</v>
      </c>
      <c r="E991" s="197" t="s">
        <v>19</v>
      </c>
      <c r="F991" s="198" t="s">
        <v>1248</v>
      </c>
      <c r="G991" s="196"/>
      <c r="H991" s="199">
        <v>67.388999999999996</v>
      </c>
      <c r="I991" s="200"/>
      <c r="J991" s="196"/>
      <c r="K991" s="196"/>
      <c r="L991" s="201"/>
      <c r="M991" s="202"/>
      <c r="N991" s="203"/>
      <c r="O991" s="203"/>
      <c r="P991" s="203"/>
      <c r="Q991" s="203"/>
      <c r="R991" s="203"/>
      <c r="S991" s="203"/>
      <c r="T991" s="204"/>
      <c r="AT991" s="205" t="s">
        <v>169</v>
      </c>
      <c r="AU991" s="205" t="s">
        <v>83</v>
      </c>
      <c r="AV991" s="13" t="s">
        <v>83</v>
      </c>
      <c r="AW991" s="13" t="s">
        <v>34</v>
      </c>
      <c r="AX991" s="13" t="s">
        <v>73</v>
      </c>
      <c r="AY991" s="205" t="s">
        <v>149</v>
      </c>
    </row>
    <row r="992" spans="1:65" s="13" customFormat="1" ht="11.25">
      <c r="B992" s="195"/>
      <c r="C992" s="196"/>
      <c r="D992" s="187" t="s">
        <v>169</v>
      </c>
      <c r="E992" s="196"/>
      <c r="F992" s="198" t="s">
        <v>1249</v>
      </c>
      <c r="G992" s="196"/>
      <c r="H992" s="199">
        <v>2.4E-2</v>
      </c>
      <c r="I992" s="200"/>
      <c r="J992" s="196"/>
      <c r="K992" s="196"/>
      <c r="L992" s="201"/>
      <c r="M992" s="202"/>
      <c r="N992" s="203"/>
      <c r="O992" s="203"/>
      <c r="P992" s="203"/>
      <c r="Q992" s="203"/>
      <c r="R992" s="203"/>
      <c r="S992" s="203"/>
      <c r="T992" s="204"/>
      <c r="AT992" s="205" t="s">
        <v>169</v>
      </c>
      <c r="AU992" s="205" t="s">
        <v>83</v>
      </c>
      <c r="AV992" s="13" t="s">
        <v>83</v>
      </c>
      <c r="AW992" s="13" t="s">
        <v>4</v>
      </c>
      <c r="AX992" s="13" t="s">
        <v>81</v>
      </c>
      <c r="AY992" s="205" t="s">
        <v>149</v>
      </c>
    </row>
    <row r="993" spans="1:65" s="2" customFormat="1" ht="16.5" customHeight="1">
      <c r="A993" s="35"/>
      <c r="B993" s="36"/>
      <c r="C993" s="174" t="s">
        <v>1250</v>
      </c>
      <c r="D993" s="174" t="s">
        <v>151</v>
      </c>
      <c r="E993" s="175" t="s">
        <v>1251</v>
      </c>
      <c r="F993" s="176" t="s">
        <v>1252</v>
      </c>
      <c r="G993" s="177" t="s">
        <v>154</v>
      </c>
      <c r="H993" s="178">
        <v>58.84</v>
      </c>
      <c r="I993" s="179"/>
      <c r="J993" s="180">
        <f>ROUND(I993*H993,2)</f>
        <v>0</v>
      </c>
      <c r="K993" s="176" t="s">
        <v>155</v>
      </c>
      <c r="L993" s="40"/>
      <c r="M993" s="181" t="s">
        <v>19</v>
      </c>
      <c r="N993" s="182" t="s">
        <v>44</v>
      </c>
      <c r="O993" s="65"/>
      <c r="P993" s="183">
        <f>O993*H993</f>
        <v>0</v>
      </c>
      <c r="Q993" s="183">
        <v>0</v>
      </c>
      <c r="R993" s="183">
        <f>Q993*H993</f>
        <v>0</v>
      </c>
      <c r="S993" s="183">
        <v>0</v>
      </c>
      <c r="T993" s="184">
        <f>S993*H993</f>
        <v>0</v>
      </c>
      <c r="U993" s="35"/>
      <c r="V993" s="35"/>
      <c r="W993" s="35"/>
      <c r="X993" s="35"/>
      <c r="Y993" s="35"/>
      <c r="Z993" s="35"/>
      <c r="AA993" s="35"/>
      <c r="AB993" s="35"/>
      <c r="AC993" s="35"/>
      <c r="AD993" s="35"/>
      <c r="AE993" s="35"/>
      <c r="AR993" s="185" t="s">
        <v>305</v>
      </c>
      <c r="AT993" s="185" t="s">
        <v>151</v>
      </c>
      <c r="AU993" s="185" t="s">
        <v>83</v>
      </c>
      <c r="AY993" s="18" t="s">
        <v>149</v>
      </c>
      <c r="BE993" s="186">
        <f>IF(N993="základní",J993,0)</f>
        <v>0</v>
      </c>
      <c r="BF993" s="186">
        <f>IF(N993="snížená",J993,0)</f>
        <v>0</v>
      </c>
      <c r="BG993" s="186">
        <f>IF(N993="zákl. přenesená",J993,0)</f>
        <v>0</v>
      </c>
      <c r="BH993" s="186">
        <f>IF(N993="sníž. přenesená",J993,0)</f>
        <v>0</v>
      </c>
      <c r="BI993" s="186">
        <f>IF(N993="nulová",J993,0)</f>
        <v>0</v>
      </c>
      <c r="BJ993" s="18" t="s">
        <v>81</v>
      </c>
      <c r="BK993" s="186">
        <f>ROUND(I993*H993,2)</f>
        <v>0</v>
      </c>
      <c r="BL993" s="18" t="s">
        <v>305</v>
      </c>
      <c r="BM993" s="185" t="s">
        <v>1253</v>
      </c>
    </row>
    <row r="994" spans="1:65" s="2" customFormat="1" ht="11.25">
      <c r="A994" s="35"/>
      <c r="B994" s="36"/>
      <c r="C994" s="37"/>
      <c r="D994" s="187" t="s">
        <v>158</v>
      </c>
      <c r="E994" s="37"/>
      <c r="F994" s="188" t="s">
        <v>1254</v>
      </c>
      <c r="G994" s="37"/>
      <c r="H994" s="37"/>
      <c r="I994" s="189"/>
      <c r="J994" s="37"/>
      <c r="K994" s="37"/>
      <c r="L994" s="40"/>
      <c r="M994" s="190"/>
      <c r="N994" s="191"/>
      <c r="O994" s="65"/>
      <c r="P994" s="65"/>
      <c r="Q994" s="65"/>
      <c r="R994" s="65"/>
      <c r="S994" s="65"/>
      <c r="T994" s="66"/>
      <c r="U994" s="35"/>
      <c r="V994" s="35"/>
      <c r="W994" s="35"/>
      <c r="X994" s="35"/>
      <c r="Y994" s="35"/>
      <c r="Z994" s="35"/>
      <c r="AA994" s="35"/>
      <c r="AB994" s="35"/>
      <c r="AC994" s="35"/>
      <c r="AD994" s="35"/>
      <c r="AE994" s="35"/>
      <c r="AT994" s="18" t="s">
        <v>158</v>
      </c>
      <c r="AU994" s="18" t="s">
        <v>83</v>
      </c>
    </row>
    <row r="995" spans="1:65" s="2" customFormat="1" ht="11.25">
      <c r="A995" s="35"/>
      <c r="B995" s="36"/>
      <c r="C995" s="37"/>
      <c r="D995" s="192" t="s">
        <v>160</v>
      </c>
      <c r="E995" s="37"/>
      <c r="F995" s="193" t="s">
        <v>1255</v>
      </c>
      <c r="G995" s="37"/>
      <c r="H995" s="37"/>
      <c r="I995" s="189"/>
      <c r="J995" s="37"/>
      <c r="K995" s="37"/>
      <c r="L995" s="40"/>
      <c r="M995" s="190"/>
      <c r="N995" s="191"/>
      <c r="O995" s="65"/>
      <c r="P995" s="65"/>
      <c r="Q995" s="65"/>
      <c r="R995" s="65"/>
      <c r="S995" s="65"/>
      <c r="T995" s="66"/>
      <c r="U995" s="35"/>
      <c r="V995" s="35"/>
      <c r="W995" s="35"/>
      <c r="X995" s="35"/>
      <c r="Y995" s="35"/>
      <c r="Z995" s="35"/>
      <c r="AA995" s="35"/>
      <c r="AB995" s="35"/>
      <c r="AC995" s="35"/>
      <c r="AD995" s="35"/>
      <c r="AE995" s="35"/>
      <c r="AT995" s="18" t="s">
        <v>160</v>
      </c>
      <c r="AU995" s="18" t="s">
        <v>83</v>
      </c>
    </row>
    <row r="996" spans="1:65" s="14" customFormat="1" ht="11.25">
      <c r="B996" s="206"/>
      <c r="C996" s="207"/>
      <c r="D996" s="187" t="s">
        <v>169</v>
      </c>
      <c r="E996" s="208" t="s">
        <v>19</v>
      </c>
      <c r="F996" s="209" t="s">
        <v>231</v>
      </c>
      <c r="G996" s="207"/>
      <c r="H996" s="208" t="s">
        <v>19</v>
      </c>
      <c r="I996" s="210"/>
      <c r="J996" s="207"/>
      <c r="K996" s="207"/>
      <c r="L996" s="211"/>
      <c r="M996" s="212"/>
      <c r="N996" s="213"/>
      <c r="O996" s="213"/>
      <c r="P996" s="213"/>
      <c r="Q996" s="213"/>
      <c r="R996" s="213"/>
      <c r="S996" s="213"/>
      <c r="T996" s="214"/>
      <c r="AT996" s="215" t="s">
        <v>169</v>
      </c>
      <c r="AU996" s="215" t="s">
        <v>83</v>
      </c>
      <c r="AV996" s="14" t="s">
        <v>81</v>
      </c>
      <c r="AW996" s="14" t="s">
        <v>34</v>
      </c>
      <c r="AX996" s="14" t="s">
        <v>73</v>
      </c>
      <c r="AY996" s="215" t="s">
        <v>149</v>
      </c>
    </row>
    <row r="997" spans="1:65" s="13" customFormat="1" ht="11.25">
      <c r="B997" s="195"/>
      <c r="C997" s="196"/>
      <c r="D997" s="187" t="s">
        <v>169</v>
      </c>
      <c r="E997" s="197" t="s">
        <v>19</v>
      </c>
      <c r="F997" s="198" t="s">
        <v>1236</v>
      </c>
      <c r="G997" s="196"/>
      <c r="H997" s="199">
        <v>4.5</v>
      </c>
      <c r="I997" s="200"/>
      <c r="J997" s="196"/>
      <c r="K997" s="196"/>
      <c r="L997" s="201"/>
      <c r="M997" s="202"/>
      <c r="N997" s="203"/>
      <c r="O997" s="203"/>
      <c r="P997" s="203"/>
      <c r="Q997" s="203"/>
      <c r="R997" s="203"/>
      <c r="S997" s="203"/>
      <c r="T997" s="204"/>
      <c r="AT997" s="205" t="s">
        <v>169</v>
      </c>
      <c r="AU997" s="205" t="s">
        <v>83</v>
      </c>
      <c r="AV997" s="13" t="s">
        <v>83</v>
      </c>
      <c r="AW997" s="13" t="s">
        <v>34</v>
      </c>
      <c r="AX997" s="13" t="s">
        <v>73</v>
      </c>
      <c r="AY997" s="205" t="s">
        <v>149</v>
      </c>
    </row>
    <row r="998" spans="1:65" s="14" customFormat="1" ht="11.25">
      <c r="B998" s="206"/>
      <c r="C998" s="207"/>
      <c r="D998" s="187" t="s">
        <v>169</v>
      </c>
      <c r="E998" s="208" t="s">
        <v>19</v>
      </c>
      <c r="F998" s="209" t="s">
        <v>214</v>
      </c>
      <c r="G998" s="207"/>
      <c r="H998" s="208" t="s">
        <v>19</v>
      </c>
      <c r="I998" s="210"/>
      <c r="J998" s="207"/>
      <c r="K998" s="207"/>
      <c r="L998" s="211"/>
      <c r="M998" s="212"/>
      <c r="N998" s="213"/>
      <c r="O998" s="213"/>
      <c r="P998" s="213"/>
      <c r="Q998" s="213"/>
      <c r="R998" s="213"/>
      <c r="S998" s="213"/>
      <c r="T998" s="214"/>
      <c r="AT998" s="215" t="s">
        <v>169</v>
      </c>
      <c r="AU998" s="215" t="s">
        <v>83</v>
      </c>
      <c r="AV998" s="14" t="s">
        <v>81</v>
      </c>
      <c r="AW998" s="14" t="s">
        <v>34</v>
      </c>
      <c r="AX998" s="14" t="s">
        <v>73</v>
      </c>
      <c r="AY998" s="215" t="s">
        <v>149</v>
      </c>
    </row>
    <row r="999" spans="1:65" s="13" customFormat="1" ht="11.25">
      <c r="B999" s="195"/>
      <c r="C999" s="196"/>
      <c r="D999" s="187" t="s">
        <v>169</v>
      </c>
      <c r="E999" s="197" t="s">
        <v>19</v>
      </c>
      <c r="F999" s="198" t="s">
        <v>1237</v>
      </c>
      <c r="G999" s="196"/>
      <c r="H999" s="199">
        <v>54.34</v>
      </c>
      <c r="I999" s="200"/>
      <c r="J999" s="196"/>
      <c r="K999" s="196"/>
      <c r="L999" s="201"/>
      <c r="M999" s="202"/>
      <c r="N999" s="203"/>
      <c r="O999" s="203"/>
      <c r="P999" s="203"/>
      <c r="Q999" s="203"/>
      <c r="R999" s="203"/>
      <c r="S999" s="203"/>
      <c r="T999" s="204"/>
      <c r="AT999" s="205" t="s">
        <v>169</v>
      </c>
      <c r="AU999" s="205" t="s">
        <v>83</v>
      </c>
      <c r="AV999" s="13" t="s">
        <v>83</v>
      </c>
      <c r="AW999" s="13" t="s">
        <v>34</v>
      </c>
      <c r="AX999" s="13" t="s">
        <v>73</v>
      </c>
      <c r="AY999" s="205" t="s">
        <v>149</v>
      </c>
    </row>
    <row r="1000" spans="1:65" s="2" customFormat="1" ht="16.5" customHeight="1">
      <c r="A1000" s="35"/>
      <c r="B1000" s="36"/>
      <c r="C1000" s="174" t="s">
        <v>1256</v>
      </c>
      <c r="D1000" s="174" t="s">
        <v>151</v>
      </c>
      <c r="E1000" s="175" t="s">
        <v>1257</v>
      </c>
      <c r="F1000" s="176" t="s">
        <v>1258</v>
      </c>
      <c r="G1000" s="177" t="s">
        <v>154</v>
      </c>
      <c r="H1000" s="178">
        <v>8.5489999999999995</v>
      </c>
      <c r="I1000" s="179"/>
      <c r="J1000" s="180">
        <f>ROUND(I1000*H1000,2)</f>
        <v>0</v>
      </c>
      <c r="K1000" s="176" t="s">
        <v>155</v>
      </c>
      <c r="L1000" s="40"/>
      <c r="M1000" s="181" t="s">
        <v>19</v>
      </c>
      <c r="N1000" s="182" t="s">
        <v>44</v>
      </c>
      <c r="O1000" s="65"/>
      <c r="P1000" s="183">
        <f>O1000*H1000</f>
        <v>0</v>
      </c>
      <c r="Q1000" s="183">
        <v>0</v>
      </c>
      <c r="R1000" s="183">
        <f>Q1000*H1000</f>
        <v>0</v>
      </c>
      <c r="S1000" s="183">
        <v>0</v>
      </c>
      <c r="T1000" s="184">
        <f>S1000*H1000</f>
        <v>0</v>
      </c>
      <c r="U1000" s="35"/>
      <c r="V1000" s="35"/>
      <c r="W1000" s="35"/>
      <c r="X1000" s="35"/>
      <c r="Y1000" s="35"/>
      <c r="Z1000" s="35"/>
      <c r="AA1000" s="35"/>
      <c r="AB1000" s="35"/>
      <c r="AC1000" s="35"/>
      <c r="AD1000" s="35"/>
      <c r="AE1000" s="35"/>
      <c r="AR1000" s="185" t="s">
        <v>305</v>
      </c>
      <c r="AT1000" s="185" t="s">
        <v>151</v>
      </c>
      <c r="AU1000" s="185" t="s">
        <v>83</v>
      </c>
      <c r="AY1000" s="18" t="s">
        <v>149</v>
      </c>
      <c r="BE1000" s="186">
        <f>IF(N1000="základní",J1000,0)</f>
        <v>0</v>
      </c>
      <c r="BF1000" s="186">
        <f>IF(N1000="snížená",J1000,0)</f>
        <v>0</v>
      </c>
      <c r="BG1000" s="186">
        <f>IF(N1000="zákl. přenesená",J1000,0)</f>
        <v>0</v>
      </c>
      <c r="BH1000" s="186">
        <f>IF(N1000="sníž. přenesená",J1000,0)</f>
        <v>0</v>
      </c>
      <c r="BI1000" s="186">
        <f>IF(N1000="nulová",J1000,0)</f>
        <v>0</v>
      </c>
      <c r="BJ1000" s="18" t="s">
        <v>81</v>
      </c>
      <c r="BK1000" s="186">
        <f>ROUND(I1000*H1000,2)</f>
        <v>0</v>
      </c>
      <c r="BL1000" s="18" t="s">
        <v>305</v>
      </c>
      <c r="BM1000" s="185" t="s">
        <v>1259</v>
      </c>
    </row>
    <row r="1001" spans="1:65" s="2" customFormat="1" ht="11.25">
      <c r="A1001" s="35"/>
      <c r="B1001" s="36"/>
      <c r="C1001" s="37"/>
      <c r="D1001" s="187" t="s">
        <v>158</v>
      </c>
      <c r="E1001" s="37"/>
      <c r="F1001" s="188" t="s">
        <v>1260</v>
      </c>
      <c r="G1001" s="37"/>
      <c r="H1001" s="37"/>
      <c r="I1001" s="189"/>
      <c r="J1001" s="37"/>
      <c r="K1001" s="37"/>
      <c r="L1001" s="40"/>
      <c r="M1001" s="190"/>
      <c r="N1001" s="191"/>
      <c r="O1001" s="65"/>
      <c r="P1001" s="65"/>
      <c r="Q1001" s="65"/>
      <c r="R1001" s="65"/>
      <c r="S1001" s="65"/>
      <c r="T1001" s="66"/>
      <c r="U1001" s="35"/>
      <c r="V1001" s="35"/>
      <c r="W1001" s="35"/>
      <c r="X1001" s="35"/>
      <c r="Y1001" s="35"/>
      <c r="Z1001" s="35"/>
      <c r="AA1001" s="35"/>
      <c r="AB1001" s="35"/>
      <c r="AC1001" s="35"/>
      <c r="AD1001" s="35"/>
      <c r="AE1001" s="35"/>
      <c r="AT1001" s="18" t="s">
        <v>158</v>
      </c>
      <c r="AU1001" s="18" t="s">
        <v>83</v>
      </c>
    </row>
    <row r="1002" spans="1:65" s="2" customFormat="1" ht="11.25">
      <c r="A1002" s="35"/>
      <c r="B1002" s="36"/>
      <c r="C1002" s="37"/>
      <c r="D1002" s="192" t="s">
        <v>160</v>
      </c>
      <c r="E1002" s="37"/>
      <c r="F1002" s="193" t="s">
        <v>1261</v>
      </c>
      <c r="G1002" s="37"/>
      <c r="H1002" s="37"/>
      <c r="I1002" s="189"/>
      <c r="J1002" s="37"/>
      <c r="K1002" s="37"/>
      <c r="L1002" s="40"/>
      <c r="M1002" s="190"/>
      <c r="N1002" s="191"/>
      <c r="O1002" s="65"/>
      <c r="P1002" s="65"/>
      <c r="Q1002" s="65"/>
      <c r="R1002" s="65"/>
      <c r="S1002" s="65"/>
      <c r="T1002" s="66"/>
      <c r="U1002" s="35"/>
      <c r="V1002" s="35"/>
      <c r="W1002" s="35"/>
      <c r="X1002" s="35"/>
      <c r="Y1002" s="35"/>
      <c r="Z1002" s="35"/>
      <c r="AA1002" s="35"/>
      <c r="AB1002" s="35"/>
      <c r="AC1002" s="35"/>
      <c r="AD1002" s="35"/>
      <c r="AE1002" s="35"/>
      <c r="AT1002" s="18" t="s">
        <v>160</v>
      </c>
      <c r="AU1002" s="18" t="s">
        <v>83</v>
      </c>
    </row>
    <row r="1003" spans="1:65" s="14" customFormat="1" ht="11.25">
      <c r="B1003" s="206"/>
      <c r="C1003" s="207"/>
      <c r="D1003" s="187" t="s">
        <v>169</v>
      </c>
      <c r="E1003" s="208" t="s">
        <v>19</v>
      </c>
      <c r="F1003" s="209" t="s">
        <v>231</v>
      </c>
      <c r="G1003" s="207"/>
      <c r="H1003" s="208" t="s">
        <v>19</v>
      </c>
      <c r="I1003" s="210"/>
      <c r="J1003" s="207"/>
      <c r="K1003" s="207"/>
      <c r="L1003" s="211"/>
      <c r="M1003" s="212"/>
      <c r="N1003" s="213"/>
      <c r="O1003" s="213"/>
      <c r="P1003" s="213"/>
      <c r="Q1003" s="213"/>
      <c r="R1003" s="213"/>
      <c r="S1003" s="213"/>
      <c r="T1003" s="214"/>
      <c r="AT1003" s="215" t="s">
        <v>169</v>
      </c>
      <c r="AU1003" s="215" t="s">
        <v>83</v>
      </c>
      <c r="AV1003" s="14" t="s">
        <v>81</v>
      </c>
      <c r="AW1003" s="14" t="s">
        <v>34</v>
      </c>
      <c r="AX1003" s="14" t="s">
        <v>73</v>
      </c>
      <c r="AY1003" s="215" t="s">
        <v>149</v>
      </c>
    </row>
    <row r="1004" spans="1:65" s="13" customFormat="1" ht="11.25">
      <c r="B1004" s="195"/>
      <c r="C1004" s="196"/>
      <c r="D1004" s="187" t="s">
        <v>169</v>
      </c>
      <c r="E1004" s="197" t="s">
        <v>19</v>
      </c>
      <c r="F1004" s="198" t="s">
        <v>344</v>
      </c>
      <c r="G1004" s="196"/>
      <c r="H1004" s="199">
        <v>1.1739999999999999</v>
      </c>
      <c r="I1004" s="200"/>
      <c r="J1004" s="196"/>
      <c r="K1004" s="196"/>
      <c r="L1004" s="201"/>
      <c r="M1004" s="202"/>
      <c r="N1004" s="203"/>
      <c r="O1004" s="203"/>
      <c r="P1004" s="203"/>
      <c r="Q1004" s="203"/>
      <c r="R1004" s="203"/>
      <c r="S1004" s="203"/>
      <c r="T1004" s="204"/>
      <c r="AT1004" s="205" t="s">
        <v>169</v>
      </c>
      <c r="AU1004" s="205" t="s">
        <v>83</v>
      </c>
      <c r="AV1004" s="13" t="s">
        <v>83</v>
      </c>
      <c r="AW1004" s="13" t="s">
        <v>34</v>
      </c>
      <c r="AX1004" s="13" t="s">
        <v>73</v>
      </c>
      <c r="AY1004" s="205" t="s">
        <v>149</v>
      </c>
    </row>
    <row r="1005" spans="1:65" s="14" customFormat="1" ht="11.25">
      <c r="B1005" s="206"/>
      <c r="C1005" s="207"/>
      <c r="D1005" s="187" t="s">
        <v>169</v>
      </c>
      <c r="E1005" s="208" t="s">
        <v>19</v>
      </c>
      <c r="F1005" s="209" t="s">
        <v>214</v>
      </c>
      <c r="G1005" s="207"/>
      <c r="H1005" s="208" t="s">
        <v>19</v>
      </c>
      <c r="I1005" s="210"/>
      <c r="J1005" s="207"/>
      <c r="K1005" s="207"/>
      <c r="L1005" s="211"/>
      <c r="M1005" s="212"/>
      <c r="N1005" s="213"/>
      <c r="O1005" s="213"/>
      <c r="P1005" s="213"/>
      <c r="Q1005" s="213"/>
      <c r="R1005" s="213"/>
      <c r="S1005" s="213"/>
      <c r="T1005" s="214"/>
      <c r="AT1005" s="215" t="s">
        <v>169</v>
      </c>
      <c r="AU1005" s="215" t="s">
        <v>83</v>
      </c>
      <c r="AV1005" s="14" t="s">
        <v>81</v>
      </c>
      <c r="AW1005" s="14" t="s">
        <v>34</v>
      </c>
      <c r="AX1005" s="14" t="s">
        <v>73</v>
      </c>
      <c r="AY1005" s="215" t="s">
        <v>149</v>
      </c>
    </row>
    <row r="1006" spans="1:65" s="13" customFormat="1" ht="11.25">
      <c r="B1006" s="195"/>
      <c r="C1006" s="196"/>
      <c r="D1006" s="187" t="s">
        <v>169</v>
      </c>
      <c r="E1006" s="197" t="s">
        <v>19</v>
      </c>
      <c r="F1006" s="198" t="s">
        <v>345</v>
      </c>
      <c r="G1006" s="196"/>
      <c r="H1006" s="199">
        <v>7.375</v>
      </c>
      <c r="I1006" s="200"/>
      <c r="J1006" s="196"/>
      <c r="K1006" s="196"/>
      <c r="L1006" s="201"/>
      <c r="M1006" s="202"/>
      <c r="N1006" s="203"/>
      <c r="O1006" s="203"/>
      <c r="P1006" s="203"/>
      <c r="Q1006" s="203"/>
      <c r="R1006" s="203"/>
      <c r="S1006" s="203"/>
      <c r="T1006" s="204"/>
      <c r="AT1006" s="205" t="s">
        <v>169</v>
      </c>
      <c r="AU1006" s="205" t="s">
        <v>83</v>
      </c>
      <c r="AV1006" s="13" t="s">
        <v>83</v>
      </c>
      <c r="AW1006" s="13" t="s">
        <v>34</v>
      </c>
      <c r="AX1006" s="13" t="s">
        <v>73</v>
      </c>
      <c r="AY1006" s="205" t="s">
        <v>149</v>
      </c>
    </row>
    <row r="1007" spans="1:65" s="2" customFormat="1" ht="16.5" customHeight="1">
      <c r="A1007" s="35"/>
      <c r="B1007" s="36"/>
      <c r="C1007" s="216" t="s">
        <v>1262</v>
      </c>
      <c r="D1007" s="216" t="s">
        <v>556</v>
      </c>
      <c r="E1007" s="217" t="s">
        <v>1263</v>
      </c>
      <c r="F1007" s="218" t="s">
        <v>1264</v>
      </c>
      <c r="G1007" s="219" t="s">
        <v>265</v>
      </c>
      <c r="H1007" s="220">
        <v>5.0999999999999997E-2</v>
      </c>
      <c r="I1007" s="221"/>
      <c r="J1007" s="222">
        <f>ROUND(I1007*H1007,2)</f>
        <v>0</v>
      </c>
      <c r="K1007" s="218" t="s">
        <v>155</v>
      </c>
      <c r="L1007" s="223"/>
      <c r="M1007" s="224" t="s">
        <v>19</v>
      </c>
      <c r="N1007" s="225" t="s">
        <v>44</v>
      </c>
      <c r="O1007" s="65"/>
      <c r="P1007" s="183">
        <f>O1007*H1007</f>
        <v>0</v>
      </c>
      <c r="Q1007" s="183">
        <v>1</v>
      </c>
      <c r="R1007" s="183">
        <f>Q1007*H1007</f>
        <v>5.0999999999999997E-2</v>
      </c>
      <c r="S1007" s="183">
        <v>0</v>
      </c>
      <c r="T1007" s="184">
        <f>S1007*H1007</f>
        <v>0</v>
      </c>
      <c r="U1007" s="35"/>
      <c r="V1007" s="35"/>
      <c r="W1007" s="35"/>
      <c r="X1007" s="35"/>
      <c r="Y1007" s="35"/>
      <c r="Z1007" s="35"/>
      <c r="AA1007" s="35"/>
      <c r="AB1007" s="35"/>
      <c r="AC1007" s="35"/>
      <c r="AD1007" s="35"/>
      <c r="AE1007" s="35"/>
      <c r="AR1007" s="185" t="s">
        <v>480</v>
      </c>
      <c r="AT1007" s="185" t="s">
        <v>556</v>
      </c>
      <c r="AU1007" s="185" t="s">
        <v>83</v>
      </c>
      <c r="AY1007" s="18" t="s">
        <v>149</v>
      </c>
      <c r="BE1007" s="186">
        <f>IF(N1007="základní",J1007,0)</f>
        <v>0</v>
      </c>
      <c r="BF1007" s="186">
        <f>IF(N1007="snížená",J1007,0)</f>
        <v>0</v>
      </c>
      <c r="BG1007" s="186">
        <f>IF(N1007="zákl. přenesená",J1007,0)</f>
        <v>0</v>
      </c>
      <c r="BH1007" s="186">
        <f>IF(N1007="sníž. přenesená",J1007,0)</f>
        <v>0</v>
      </c>
      <c r="BI1007" s="186">
        <f>IF(N1007="nulová",J1007,0)</f>
        <v>0</v>
      </c>
      <c r="BJ1007" s="18" t="s">
        <v>81</v>
      </c>
      <c r="BK1007" s="186">
        <f>ROUND(I1007*H1007,2)</f>
        <v>0</v>
      </c>
      <c r="BL1007" s="18" t="s">
        <v>305</v>
      </c>
      <c r="BM1007" s="185" t="s">
        <v>1265</v>
      </c>
    </row>
    <row r="1008" spans="1:65" s="2" customFormat="1" ht="11.25">
      <c r="A1008" s="35"/>
      <c r="B1008" s="36"/>
      <c r="C1008" s="37"/>
      <c r="D1008" s="187" t="s">
        <v>158</v>
      </c>
      <c r="E1008" s="37"/>
      <c r="F1008" s="188" t="s">
        <v>1264</v>
      </c>
      <c r="G1008" s="37"/>
      <c r="H1008" s="37"/>
      <c r="I1008" s="189"/>
      <c r="J1008" s="37"/>
      <c r="K1008" s="37"/>
      <c r="L1008" s="40"/>
      <c r="M1008" s="190"/>
      <c r="N1008" s="191"/>
      <c r="O1008" s="65"/>
      <c r="P1008" s="65"/>
      <c r="Q1008" s="65"/>
      <c r="R1008" s="65"/>
      <c r="S1008" s="65"/>
      <c r="T1008" s="66"/>
      <c r="U1008" s="35"/>
      <c r="V1008" s="35"/>
      <c r="W1008" s="35"/>
      <c r="X1008" s="35"/>
      <c r="Y1008" s="35"/>
      <c r="Z1008" s="35"/>
      <c r="AA1008" s="35"/>
      <c r="AB1008" s="35"/>
      <c r="AC1008" s="35"/>
      <c r="AD1008" s="35"/>
      <c r="AE1008" s="35"/>
      <c r="AT1008" s="18" t="s">
        <v>158</v>
      </c>
      <c r="AU1008" s="18" t="s">
        <v>83</v>
      </c>
    </row>
    <row r="1009" spans="1:65" s="13" customFormat="1" ht="11.25">
      <c r="B1009" s="195"/>
      <c r="C1009" s="196"/>
      <c r="D1009" s="187" t="s">
        <v>169</v>
      </c>
      <c r="E1009" s="197" t="s">
        <v>19</v>
      </c>
      <c r="F1009" s="198" t="s">
        <v>1248</v>
      </c>
      <c r="G1009" s="196"/>
      <c r="H1009" s="199">
        <v>67.388999999999996</v>
      </c>
      <c r="I1009" s="200"/>
      <c r="J1009" s="196"/>
      <c r="K1009" s="196"/>
      <c r="L1009" s="201"/>
      <c r="M1009" s="202"/>
      <c r="N1009" s="203"/>
      <c r="O1009" s="203"/>
      <c r="P1009" s="203"/>
      <c r="Q1009" s="203"/>
      <c r="R1009" s="203"/>
      <c r="S1009" s="203"/>
      <c r="T1009" s="204"/>
      <c r="AT1009" s="205" t="s">
        <v>169</v>
      </c>
      <c r="AU1009" s="205" t="s">
        <v>83</v>
      </c>
      <c r="AV1009" s="13" t="s">
        <v>83</v>
      </c>
      <c r="AW1009" s="13" t="s">
        <v>34</v>
      </c>
      <c r="AX1009" s="13" t="s">
        <v>73</v>
      </c>
      <c r="AY1009" s="205" t="s">
        <v>149</v>
      </c>
    </row>
    <row r="1010" spans="1:65" s="13" customFormat="1" ht="11.25">
      <c r="B1010" s="195"/>
      <c r="C1010" s="196"/>
      <c r="D1010" s="187" t="s">
        <v>169</v>
      </c>
      <c r="E1010" s="196"/>
      <c r="F1010" s="198" t="s">
        <v>1266</v>
      </c>
      <c r="G1010" s="196"/>
      <c r="H1010" s="199">
        <v>5.0999999999999997E-2</v>
      </c>
      <c r="I1010" s="200"/>
      <c r="J1010" s="196"/>
      <c r="K1010" s="196"/>
      <c r="L1010" s="201"/>
      <c r="M1010" s="202"/>
      <c r="N1010" s="203"/>
      <c r="O1010" s="203"/>
      <c r="P1010" s="203"/>
      <c r="Q1010" s="203"/>
      <c r="R1010" s="203"/>
      <c r="S1010" s="203"/>
      <c r="T1010" s="204"/>
      <c r="AT1010" s="205" t="s">
        <v>169</v>
      </c>
      <c r="AU1010" s="205" t="s">
        <v>83</v>
      </c>
      <c r="AV1010" s="13" t="s">
        <v>83</v>
      </c>
      <c r="AW1010" s="13" t="s">
        <v>4</v>
      </c>
      <c r="AX1010" s="13" t="s">
        <v>81</v>
      </c>
      <c r="AY1010" s="205" t="s">
        <v>149</v>
      </c>
    </row>
    <row r="1011" spans="1:65" s="2" customFormat="1" ht="16.5" customHeight="1">
      <c r="A1011" s="35"/>
      <c r="B1011" s="36"/>
      <c r="C1011" s="174" t="s">
        <v>1267</v>
      </c>
      <c r="D1011" s="174" t="s">
        <v>151</v>
      </c>
      <c r="E1011" s="175" t="s">
        <v>1268</v>
      </c>
      <c r="F1011" s="176" t="s">
        <v>1269</v>
      </c>
      <c r="G1011" s="177" t="s">
        <v>154</v>
      </c>
      <c r="H1011" s="178">
        <v>58.84</v>
      </c>
      <c r="I1011" s="179"/>
      <c r="J1011" s="180">
        <f>ROUND(I1011*H1011,2)</f>
        <v>0</v>
      </c>
      <c r="K1011" s="176" t="s">
        <v>155</v>
      </c>
      <c r="L1011" s="40"/>
      <c r="M1011" s="181" t="s">
        <v>19</v>
      </c>
      <c r="N1011" s="182" t="s">
        <v>44</v>
      </c>
      <c r="O1011" s="65"/>
      <c r="P1011" s="183">
        <f>O1011*H1011</f>
        <v>0</v>
      </c>
      <c r="Q1011" s="183">
        <v>4.0000000000000002E-4</v>
      </c>
      <c r="R1011" s="183">
        <f>Q1011*H1011</f>
        <v>2.3536000000000001E-2</v>
      </c>
      <c r="S1011" s="183">
        <v>0</v>
      </c>
      <c r="T1011" s="184">
        <f>S1011*H1011</f>
        <v>0</v>
      </c>
      <c r="U1011" s="35"/>
      <c r="V1011" s="35"/>
      <c r="W1011" s="35"/>
      <c r="X1011" s="35"/>
      <c r="Y1011" s="35"/>
      <c r="Z1011" s="35"/>
      <c r="AA1011" s="35"/>
      <c r="AB1011" s="35"/>
      <c r="AC1011" s="35"/>
      <c r="AD1011" s="35"/>
      <c r="AE1011" s="35"/>
      <c r="AR1011" s="185" t="s">
        <v>305</v>
      </c>
      <c r="AT1011" s="185" t="s">
        <v>151</v>
      </c>
      <c r="AU1011" s="185" t="s">
        <v>83</v>
      </c>
      <c r="AY1011" s="18" t="s">
        <v>149</v>
      </c>
      <c r="BE1011" s="186">
        <f>IF(N1011="základní",J1011,0)</f>
        <v>0</v>
      </c>
      <c r="BF1011" s="186">
        <f>IF(N1011="snížená",J1011,0)</f>
        <v>0</v>
      </c>
      <c r="BG1011" s="186">
        <f>IF(N1011="zákl. přenesená",J1011,0)</f>
        <v>0</v>
      </c>
      <c r="BH1011" s="186">
        <f>IF(N1011="sníž. přenesená",J1011,0)</f>
        <v>0</v>
      </c>
      <c r="BI1011" s="186">
        <f>IF(N1011="nulová",J1011,0)</f>
        <v>0</v>
      </c>
      <c r="BJ1011" s="18" t="s">
        <v>81</v>
      </c>
      <c r="BK1011" s="186">
        <f>ROUND(I1011*H1011,2)</f>
        <v>0</v>
      </c>
      <c r="BL1011" s="18" t="s">
        <v>305</v>
      </c>
      <c r="BM1011" s="185" t="s">
        <v>1270</v>
      </c>
    </row>
    <row r="1012" spans="1:65" s="2" customFormat="1" ht="11.25">
      <c r="A1012" s="35"/>
      <c r="B1012" s="36"/>
      <c r="C1012" s="37"/>
      <c r="D1012" s="187" t="s">
        <v>158</v>
      </c>
      <c r="E1012" s="37"/>
      <c r="F1012" s="188" t="s">
        <v>1271</v>
      </c>
      <c r="G1012" s="37"/>
      <c r="H1012" s="37"/>
      <c r="I1012" s="189"/>
      <c r="J1012" s="37"/>
      <c r="K1012" s="37"/>
      <c r="L1012" s="40"/>
      <c r="M1012" s="190"/>
      <c r="N1012" s="191"/>
      <c r="O1012" s="65"/>
      <c r="P1012" s="65"/>
      <c r="Q1012" s="65"/>
      <c r="R1012" s="65"/>
      <c r="S1012" s="65"/>
      <c r="T1012" s="66"/>
      <c r="U1012" s="35"/>
      <c r="V1012" s="35"/>
      <c r="W1012" s="35"/>
      <c r="X1012" s="35"/>
      <c r="Y1012" s="35"/>
      <c r="Z1012" s="35"/>
      <c r="AA1012" s="35"/>
      <c r="AB1012" s="35"/>
      <c r="AC1012" s="35"/>
      <c r="AD1012" s="35"/>
      <c r="AE1012" s="35"/>
      <c r="AT1012" s="18" t="s">
        <v>158</v>
      </c>
      <c r="AU1012" s="18" t="s">
        <v>83</v>
      </c>
    </row>
    <row r="1013" spans="1:65" s="2" customFormat="1" ht="11.25">
      <c r="A1013" s="35"/>
      <c r="B1013" s="36"/>
      <c r="C1013" s="37"/>
      <c r="D1013" s="192" t="s">
        <v>160</v>
      </c>
      <c r="E1013" s="37"/>
      <c r="F1013" s="193" t="s">
        <v>1272</v>
      </c>
      <c r="G1013" s="37"/>
      <c r="H1013" s="37"/>
      <c r="I1013" s="189"/>
      <c r="J1013" s="37"/>
      <c r="K1013" s="37"/>
      <c r="L1013" s="40"/>
      <c r="M1013" s="190"/>
      <c r="N1013" s="191"/>
      <c r="O1013" s="65"/>
      <c r="P1013" s="65"/>
      <c r="Q1013" s="65"/>
      <c r="R1013" s="65"/>
      <c r="S1013" s="65"/>
      <c r="T1013" s="66"/>
      <c r="U1013" s="35"/>
      <c r="V1013" s="35"/>
      <c r="W1013" s="35"/>
      <c r="X1013" s="35"/>
      <c r="Y1013" s="35"/>
      <c r="Z1013" s="35"/>
      <c r="AA1013" s="35"/>
      <c r="AB1013" s="35"/>
      <c r="AC1013" s="35"/>
      <c r="AD1013" s="35"/>
      <c r="AE1013" s="35"/>
      <c r="AT1013" s="18" t="s">
        <v>160</v>
      </c>
      <c r="AU1013" s="18" t="s">
        <v>83</v>
      </c>
    </row>
    <row r="1014" spans="1:65" s="14" customFormat="1" ht="11.25">
      <c r="B1014" s="206"/>
      <c r="C1014" s="207"/>
      <c r="D1014" s="187" t="s">
        <v>169</v>
      </c>
      <c r="E1014" s="208" t="s">
        <v>19</v>
      </c>
      <c r="F1014" s="209" t="s">
        <v>231</v>
      </c>
      <c r="G1014" s="207"/>
      <c r="H1014" s="208" t="s">
        <v>19</v>
      </c>
      <c r="I1014" s="210"/>
      <c r="J1014" s="207"/>
      <c r="K1014" s="207"/>
      <c r="L1014" s="211"/>
      <c r="M1014" s="212"/>
      <c r="N1014" s="213"/>
      <c r="O1014" s="213"/>
      <c r="P1014" s="213"/>
      <c r="Q1014" s="213"/>
      <c r="R1014" s="213"/>
      <c r="S1014" s="213"/>
      <c r="T1014" s="214"/>
      <c r="AT1014" s="215" t="s">
        <v>169</v>
      </c>
      <c r="AU1014" s="215" t="s">
        <v>83</v>
      </c>
      <c r="AV1014" s="14" t="s">
        <v>81</v>
      </c>
      <c r="AW1014" s="14" t="s">
        <v>34</v>
      </c>
      <c r="AX1014" s="14" t="s">
        <v>73</v>
      </c>
      <c r="AY1014" s="215" t="s">
        <v>149</v>
      </c>
    </row>
    <row r="1015" spans="1:65" s="13" customFormat="1" ht="11.25">
      <c r="B1015" s="195"/>
      <c r="C1015" s="196"/>
      <c r="D1015" s="187" t="s">
        <v>169</v>
      </c>
      <c r="E1015" s="197" t="s">
        <v>19</v>
      </c>
      <c r="F1015" s="198" t="s">
        <v>1236</v>
      </c>
      <c r="G1015" s="196"/>
      <c r="H1015" s="199">
        <v>4.5</v>
      </c>
      <c r="I1015" s="200"/>
      <c r="J1015" s="196"/>
      <c r="K1015" s="196"/>
      <c r="L1015" s="201"/>
      <c r="M1015" s="202"/>
      <c r="N1015" s="203"/>
      <c r="O1015" s="203"/>
      <c r="P1015" s="203"/>
      <c r="Q1015" s="203"/>
      <c r="R1015" s="203"/>
      <c r="S1015" s="203"/>
      <c r="T1015" s="204"/>
      <c r="AT1015" s="205" t="s">
        <v>169</v>
      </c>
      <c r="AU1015" s="205" t="s">
        <v>83</v>
      </c>
      <c r="AV1015" s="13" t="s">
        <v>83</v>
      </c>
      <c r="AW1015" s="13" t="s">
        <v>34</v>
      </c>
      <c r="AX1015" s="13" t="s">
        <v>73</v>
      </c>
      <c r="AY1015" s="205" t="s">
        <v>149</v>
      </c>
    </row>
    <row r="1016" spans="1:65" s="14" customFormat="1" ht="11.25">
      <c r="B1016" s="206"/>
      <c r="C1016" s="207"/>
      <c r="D1016" s="187" t="s">
        <v>169</v>
      </c>
      <c r="E1016" s="208" t="s">
        <v>19</v>
      </c>
      <c r="F1016" s="209" t="s">
        <v>214</v>
      </c>
      <c r="G1016" s="207"/>
      <c r="H1016" s="208" t="s">
        <v>19</v>
      </c>
      <c r="I1016" s="210"/>
      <c r="J1016" s="207"/>
      <c r="K1016" s="207"/>
      <c r="L1016" s="211"/>
      <c r="M1016" s="212"/>
      <c r="N1016" s="213"/>
      <c r="O1016" s="213"/>
      <c r="P1016" s="213"/>
      <c r="Q1016" s="213"/>
      <c r="R1016" s="213"/>
      <c r="S1016" s="213"/>
      <c r="T1016" s="214"/>
      <c r="AT1016" s="215" t="s">
        <v>169</v>
      </c>
      <c r="AU1016" s="215" t="s">
        <v>83</v>
      </c>
      <c r="AV1016" s="14" t="s">
        <v>81</v>
      </c>
      <c r="AW1016" s="14" t="s">
        <v>34</v>
      </c>
      <c r="AX1016" s="14" t="s">
        <v>73</v>
      </c>
      <c r="AY1016" s="215" t="s">
        <v>149</v>
      </c>
    </row>
    <row r="1017" spans="1:65" s="13" customFormat="1" ht="11.25">
      <c r="B1017" s="195"/>
      <c r="C1017" s="196"/>
      <c r="D1017" s="187" t="s">
        <v>169</v>
      </c>
      <c r="E1017" s="197" t="s">
        <v>19</v>
      </c>
      <c r="F1017" s="198" t="s">
        <v>1237</v>
      </c>
      <c r="G1017" s="196"/>
      <c r="H1017" s="199">
        <v>54.34</v>
      </c>
      <c r="I1017" s="200"/>
      <c r="J1017" s="196"/>
      <c r="K1017" s="196"/>
      <c r="L1017" s="201"/>
      <c r="M1017" s="202"/>
      <c r="N1017" s="203"/>
      <c r="O1017" s="203"/>
      <c r="P1017" s="203"/>
      <c r="Q1017" s="203"/>
      <c r="R1017" s="203"/>
      <c r="S1017" s="203"/>
      <c r="T1017" s="204"/>
      <c r="AT1017" s="205" t="s">
        <v>169</v>
      </c>
      <c r="AU1017" s="205" t="s">
        <v>83</v>
      </c>
      <c r="AV1017" s="13" t="s">
        <v>83</v>
      </c>
      <c r="AW1017" s="13" t="s">
        <v>34</v>
      </c>
      <c r="AX1017" s="13" t="s">
        <v>73</v>
      </c>
      <c r="AY1017" s="205" t="s">
        <v>149</v>
      </c>
    </row>
    <row r="1018" spans="1:65" s="2" customFormat="1" ht="16.5" customHeight="1">
      <c r="A1018" s="35"/>
      <c r="B1018" s="36"/>
      <c r="C1018" s="174" t="s">
        <v>1273</v>
      </c>
      <c r="D1018" s="174" t="s">
        <v>151</v>
      </c>
      <c r="E1018" s="175" t="s">
        <v>1274</v>
      </c>
      <c r="F1018" s="176" t="s">
        <v>1275</v>
      </c>
      <c r="G1018" s="177" t="s">
        <v>154</v>
      </c>
      <c r="H1018" s="178">
        <v>8.5489999999999995</v>
      </c>
      <c r="I1018" s="179"/>
      <c r="J1018" s="180">
        <f>ROUND(I1018*H1018,2)</f>
        <v>0</v>
      </c>
      <c r="K1018" s="176" t="s">
        <v>155</v>
      </c>
      <c r="L1018" s="40"/>
      <c r="M1018" s="181" t="s">
        <v>19</v>
      </c>
      <c r="N1018" s="182" t="s">
        <v>44</v>
      </c>
      <c r="O1018" s="65"/>
      <c r="P1018" s="183">
        <f>O1018*H1018</f>
        <v>0</v>
      </c>
      <c r="Q1018" s="183">
        <v>4.0000000000000002E-4</v>
      </c>
      <c r="R1018" s="183">
        <f>Q1018*H1018</f>
        <v>3.4196000000000001E-3</v>
      </c>
      <c r="S1018" s="183">
        <v>0</v>
      </c>
      <c r="T1018" s="184">
        <f>S1018*H1018</f>
        <v>0</v>
      </c>
      <c r="U1018" s="35"/>
      <c r="V1018" s="35"/>
      <c r="W1018" s="35"/>
      <c r="X1018" s="35"/>
      <c r="Y1018" s="35"/>
      <c r="Z1018" s="35"/>
      <c r="AA1018" s="35"/>
      <c r="AB1018" s="35"/>
      <c r="AC1018" s="35"/>
      <c r="AD1018" s="35"/>
      <c r="AE1018" s="35"/>
      <c r="AR1018" s="185" t="s">
        <v>305</v>
      </c>
      <c r="AT1018" s="185" t="s">
        <v>151</v>
      </c>
      <c r="AU1018" s="185" t="s">
        <v>83</v>
      </c>
      <c r="AY1018" s="18" t="s">
        <v>149</v>
      </c>
      <c r="BE1018" s="186">
        <f>IF(N1018="základní",J1018,0)</f>
        <v>0</v>
      </c>
      <c r="BF1018" s="186">
        <f>IF(N1018="snížená",J1018,0)</f>
        <v>0</v>
      </c>
      <c r="BG1018" s="186">
        <f>IF(N1018="zákl. přenesená",J1018,0)</f>
        <v>0</v>
      </c>
      <c r="BH1018" s="186">
        <f>IF(N1018="sníž. přenesená",J1018,0)</f>
        <v>0</v>
      </c>
      <c r="BI1018" s="186">
        <f>IF(N1018="nulová",J1018,0)</f>
        <v>0</v>
      </c>
      <c r="BJ1018" s="18" t="s">
        <v>81</v>
      </c>
      <c r="BK1018" s="186">
        <f>ROUND(I1018*H1018,2)</f>
        <v>0</v>
      </c>
      <c r="BL1018" s="18" t="s">
        <v>305</v>
      </c>
      <c r="BM1018" s="185" t="s">
        <v>1276</v>
      </c>
    </row>
    <row r="1019" spans="1:65" s="2" customFormat="1" ht="11.25">
      <c r="A1019" s="35"/>
      <c r="B1019" s="36"/>
      <c r="C1019" s="37"/>
      <c r="D1019" s="187" t="s">
        <v>158</v>
      </c>
      <c r="E1019" s="37"/>
      <c r="F1019" s="188" t="s">
        <v>1277</v>
      </c>
      <c r="G1019" s="37"/>
      <c r="H1019" s="37"/>
      <c r="I1019" s="189"/>
      <c r="J1019" s="37"/>
      <c r="K1019" s="37"/>
      <c r="L1019" s="40"/>
      <c r="M1019" s="190"/>
      <c r="N1019" s="191"/>
      <c r="O1019" s="65"/>
      <c r="P1019" s="65"/>
      <c r="Q1019" s="65"/>
      <c r="R1019" s="65"/>
      <c r="S1019" s="65"/>
      <c r="T1019" s="66"/>
      <c r="U1019" s="35"/>
      <c r="V1019" s="35"/>
      <c r="W1019" s="35"/>
      <c r="X1019" s="35"/>
      <c r="Y1019" s="35"/>
      <c r="Z1019" s="35"/>
      <c r="AA1019" s="35"/>
      <c r="AB1019" s="35"/>
      <c r="AC1019" s="35"/>
      <c r="AD1019" s="35"/>
      <c r="AE1019" s="35"/>
      <c r="AT1019" s="18" t="s">
        <v>158</v>
      </c>
      <c r="AU1019" s="18" t="s">
        <v>83</v>
      </c>
    </row>
    <row r="1020" spans="1:65" s="2" customFormat="1" ht="11.25">
      <c r="A1020" s="35"/>
      <c r="B1020" s="36"/>
      <c r="C1020" s="37"/>
      <c r="D1020" s="192" t="s">
        <v>160</v>
      </c>
      <c r="E1020" s="37"/>
      <c r="F1020" s="193" t="s">
        <v>1278</v>
      </c>
      <c r="G1020" s="37"/>
      <c r="H1020" s="37"/>
      <c r="I1020" s="189"/>
      <c r="J1020" s="37"/>
      <c r="K1020" s="37"/>
      <c r="L1020" s="40"/>
      <c r="M1020" s="190"/>
      <c r="N1020" s="191"/>
      <c r="O1020" s="65"/>
      <c r="P1020" s="65"/>
      <c r="Q1020" s="65"/>
      <c r="R1020" s="65"/>
      <c r="S1020" s="65"/>
      <c r="T1020" s="66"/>
      <c r="U1020" s="35"/>
      <c r="V1020" s="35"/>
      <c r="W1020" s="35"/>
      <c r="X1020" s="35"/>
      <c r="Y1020" s="35"/>
      <c r="Z1020" s="35"/>
      <c r="AA1020" s="35"/>
      <c r="AB1020" s="35"/>
      <c r="AC1020" s="35"/>
      <c r="AD1020" s="35"/>
      <c r="AE1020" s="35"/>
      <c r="AT1020" s="18" t="s">
        <v>160</v>
      </c>
      <c r="AU1020" s="18" t="s">
        <v>83</v>
      </c>
    </row>
    <row r="1021" spans="1:65" s="14" customFormat="1" ht="11.25">
      <c r="B1021" s="206"/>
      <c r="C1021" s="207"/>
      <c r="D1021" s="187" t="s">
        <v>169</v>
      </c>
      <c r="E1021" s="208" t="s">
        <v>19</v>
      </c>
      <c r="F1021" s="209" t="s">
        <v>231</v>
      </c>
      <c r="G1021" s="207"/>
      <c r="H1021" s="208" t="s">
        <v>19</v>
      </c>
      <c r="I1021" s="210"/>
      <c r="J1021" s="207"/>
      <c r="K1021" s="207"/>
      <c r="L1021" s="211"/>
      <c r="M1021" s="212"/>
      <c r="N1021" s="213"/>
      <c r="O1021" s="213"/>
      <c r="P1021" s="213"/>
      <c r="Q1021" s="213"/>
      <c r="R1021" s="213"/>
      <c r="S1021" s="213"/>
      <c r="T1021" s="214"/>
      <c r="AT1021" s="215" t="s">
        <v>169</v>
      </c>
      <c r="AU1021" s="215" t="s">
        <v>83</v>
      </c>
      <c r="AV1021" s="14" t="s">
        <v>81</v>
      </c>
      <c r="AW1021" s="14" t="s">
        <v>34</v>
      </c>
      <c r="AX1021" s="14" t="s">
        <v>73</v>
      </c>
      <c r="AY1021" s="215" t="s">
        <v>149</v>
      </c>
    </row>
    <row r="1022" spans="1:65" s="13" customFormat="1" ht="11.25">
      <c r="B1022" s="195"/>
      <c r="C1022" s="196"/>
      <c r="D1022" s="187" t="s">
        <v>169</v>
      </c>
      <c r="E1022" s="197" t="s">
        <v>19</v>
      </c>
      <c r="F1022" s="198" t="s">
        <v>344</v>
      </c>
      <c r="G1022" s="196"/>
      <c r="H1022" s="199">
        <v>1.1739999999999999</v>
      </c>
      <c r="I1022" s="200"/>
      <c r="J1022" s="196"/>
      <c r="K1022" s="196"/>
      <c r="L1022" s="201"/>
      <c r="M1022" s="202"/>
      <c r="N1022" s="203"/>
      <c r="O1022" s="203"/>
      <c r="P1022" s="203"/>
      <c r="Q1022" s="203"/>
      <c r="R1022" s="203"/>
      <c r="S1022" s="203"/>
      <c r="T1022" s="204"/>
      <c r="AT1022" s="205" t="s">
        <v>169</v>
      </c>
      <c r="AU1022" s="205" t="s">
        <v>83</v>
      </c>
      <c r="AV1022" s="13" t="s">
        <v>83</v>
      </c>
      <c r="AW1022" s="13" t="s">
        <v>34</v>
      </c>
      <c r="AX1022" s="13" t="s">
        <v>73</v>
      </c>
      <c r="AY1022" s="205" t="s">
        <v>149</v>
      </c>
    </row>
    <row r="1023" spans="1:65" s="14" customFormat="1" ht="11.25">
      <c r="B1023" s="206"/>
      <c r="C1023" s="207"/>
      <c r="D1023" s="187" t="s">
        <v>169</v>
      </c>
      <c r="E1023" s="208" t="s">
        <v>19</v>
      </c>
      <c r="F1023" s="209" t="s">
        <v>214</v>
      </c>
      <c r="G1023" s="207"/>
      <c r="H1023" s="208" t="s">
        <v>19</v>
      </c>
      <c r="I1023" s="210"/>
      <c r="J1023" s="207"/>
      <c r="K1023" s="207"/>
      <c r="L1023" s="211"/>
      <c r="M1023" s="212"/>
      <c r="N1023" s="213"/>
      <c r="O1023" s="213"/>
      <c r="P1023" s="213"/>
      <c r="Q1023" s="213"/>
      <c r="R1023" s="213"/>
      <c r="S1023" s="213"/>
      <c r="T1023" s="214"/>
      <c r="AT1023" s="215" t="s">
        <v>169</v>
      </c>
      <c r="AU1023" s="215" t="s">
        <v>83</v>
      </c>
      <c r="AV1023" s="14" t="s">
        <v>81</v>
      </c>
      <c r="AW1023" s="14" t="s">
        <v>34</v>
      </c>
      <c r="AX1023" s="14" t="s">
        <v>73</v>
      </c>
      <c r="AY1023" s="215" t="s">
        <v>149</v>
      </c>
    </row>
    <row r="1024" spans="1:65" s="13" customFormat="1" ht="11.25">
      <c r="B1024" s="195"/>
      <c r="C1024" s="196"/>
      <c r="D1024" s="187" t="s">
        <v>169</v>
      </c>
      <c r="E1024" s="197" t="s">
        <v>19</v>
      </c>
      <c r="F1024" s="198" t="s">
        <v>345</v>
      </c>
      <c r="G1024" s="196"/>
      <c r="H1024" s="199">
        <v>7.375</v>
      </c>
      <c r="I1024" s="200"/>
      <c r="J1024" s="196"/>
      <c r="K1024" s="196"/>
      <c r="L1024" s="201"/>
      <c r="M1024" s="202"/>
      <c r="N1024" s="203"/>
      <c r="O1024" s="203"/>
      <c r="P1024" s="203"/>
      <c r="Q1024" s="203"/>
      <c r="R1024" s="203"/>
      <c r="S1024" s="203"/>
      <c r="T1024" s="204"/>
      <c r="AT1024" s="205" t="s">
        <v>169</v>
      </c>
      <c r="AU1024" s="205" t="s">
        <v>83</v>
      </c>
      <c r="AV1024" s="13" t="s">
        <v>83</v>
      </c>
      <c r="AW1024" s="13" t="s">
        <v>34</v>
      </c>
      <c r="AX1024" s="13" t="s">
        <v>73</v>
      </c>
      <c r="AY1024" s="205" t="s">
        <v>149</v>
      </c>
    </row>
    <row r="1025" spans="1:65" s="2" customFormat="1" ht="24.2" customHeight="1">
      <c r="A1025" s="35"/>
      <c r="B1025" s="36"/>
      <c r="C1025" s="216" t="s">
        <v>1279</v>
      </c>
      <c r="D1025" s="216" t="s">
        <v>556</v>
      </c>
      <c r="E1025" s="217" t="s">
        <v>1280</v>
      </c>
      <c r="F1025" s="218" t="s">
        <v>1281</v>
      </c>
      <c r="G1025" s="219" t="s">
        <v>154</v>
      </c>
      <c r="H1025" s="220">
        <v>77.497</v>
      </c>
      <c r="I1025" s="221"/>
      <c r="J1025" s="222">
        <f>ROUND(I1025*H1025,2)</f>
        <v>0</v>
      </c>
      <c r="K1025" s="218" t="s">
        <v>19</v>
      </c>
      <c r="L1025" s="223"/>
      <c r="M1025" s="224" t="s">
        <v>19</v>
      </c>
      <c r="N1025" s="225" t="s">
        <v>44</v>
      </c>
      <c r="O1025" s="65"/>
      <c r="P1025" s="183">
        <f>O1025*H1025</f>
        <v>0</v>
      </c>
      <c r="Q1025" s="183">
        <v>5.4000000000000003E-3</v>
      </c>
      <c r="R1025" s="183">
        <f>Q1025*H1025</f>
        <v>0.41848380000000002</v>
      </c>
      <c r="S1025" s="183">
        <v>0</v>
      </c>
      <c r="T1025" s="184">
        <f>S1025*H1025</f>
        <v>0</v>
      </c>
      <c r="U1025" s="35"/>
      <c r="V1025" s="35"/>
      <c r="W1025" s="35"/>
      <c r="X1025" s="35"/>
      <c r="Y1025" s="35"/>
      <c r="Z1025" s="35"/>
      <c r="AA1025" s="35"/>
      <c r="AB1025" s="35"/>
      <c r="AC1025" s="35"/>
      <c r="AD1025" s="35"/>
      <c r="AE1025" s="35"/>
      <c r="AR1025" s="185" t="s">
        <v>480</v>
      </c>
      <c r="AT1025" s="185" t="s">
        <v>556</v>
      </c>
      <c r="AU1025" s="185" t="s">
        <v>83</v>
      </c>
      <c r="AY1025" s="18" t="s">
        <v>149</v>
      </c>
      <c r="BE1025" s="186">
        <f>IF(N1025="základní",J1025,0)</f>
        <v>0</v>
      </c>
      <c r="BF1025" s="186">
        <f>IF(N1025="snížená",J1025,0)</f>
        <v>0</v>
      </c>
      <c r="BG1025" s="186">
        <f>IF(N1025="zákl. přenesená",J1025,0)</f>
        <v>0</v>
      </c>
      <c r="BH1025" s="186">
        <f>IF(N1025="sníž. přenesená",J1025,0)</f>
        <v>0</v>
      </c>
      <c r="BI1025" s="186">
        <f>IF(N1025="nulová",J1025,0)</f>
        <v>0</v>
      </c>
      <c r="BJ1025" s="18" t="s">
        <v>81</v>
      </c>
      <c r="BK1025" s="186">
        <f>ROUND(I1025*H1025,2)</f>
        <v>0</v>
      </c>
      <c r="BL1025" s="18" t="s">
        <v>305</v>
      </c>
      <c r="BM1025" s="185" t="s">
        <v>1282</v>
      </c>
    </row>
    <row r="1026" spans="1:65" s="2" customFormat="1" ht="11.25">
      <c r="A1026" s="35"/>
      <c r="B1026" s="36"/>
      <c r="C1026" s="37"/>
      <c r="D1026" s="187" t="s">
        <v>158</v>
      </c>
      <c r="E1026" s="37"/>
      <c r="F1026" s="188" t="s">
        <v>1281</v>
      </c>
      <c r="G1026" s="37"/>
      <c r="H1026" s="37"/>
      <c r="I1026" s="189"/>
      <c r="J1026" s="37"/>
      <c r="K1026" s="37"/>
      <c r="L1026" s="40"/>
      <c r="M1026" s="190"/>
      <c r="N1026" s="191"/>
      <c r="O1026" s="65"/>
      <c r="P1026" s="65"/>
      <c r="Q1026" s="65"/>
      <c r="R1026" s="65"/>
      <c r="S1026" s="65"/>
      <c r="T1026" s="66"/>
      <c r="U1026" s="35"/>
      <c r="V1026" s="35"/>
      <c r="W1026" s="35"/>
      <c r="X1026" s="35"/>
      <c r="Y1026" s="35"/>
      <c r="Z1026" s="35"/>
      <c r="AA1026" s="35"/>
      <c r="AB1026" s="35"/>
      <c r="AC1026" s="35"/>
      <c r="AD1026" s="35"/>
      <c r="AE1026" s="35"/>
      <c r="AT1026" s="18" t="s">
        <v>158</v>
      </c>
      <c r="AU1026" s="18" t="s">
        <v>83</v>
      </c>
    </row>
    <row r="1027" spans="1:65" s="13" customFormat="1" ht="11.25">
      <c r="B1027" s="195"/>
      <c r="C1027" s="196"/>
      <c r="D1027" s="187" t="s">
        <v>169</v>
      </c>
      <c r="E1027" s="197" t="s">
        <v>19</v>
      </c>
      <c r="F1027" s="198" t="s">
        <v>1248</v>
      </c>
      <c r="G1027" s="196"/>
      <c r="H1027" s="199">
        <v>67.388999999999996</v>
      </c>
      <c r="I1027" s="200"/>
      <c r="J1027" s="196"/>
      <c r="K1027" s="196"/>
      <c r="L1027" s="201"/>
      <c r="M1027" s="202"/>
      <c r="N1027" s="203"/>
      <c r="O1027" s="203"/>
      <c r="P1027" s="203"/>
      <c r="Q1027" s="203"/>
      <c r="R1027" s="203"/>
      <c r="S1027" s="203"/>
      <c r="T1027" s="204"/>
      <c r="AT1027" s="205" t="s">
        <v>169</v>
      </c>
      <c r="AU1027" s="205" t="s">
        <v>83</v>
      </c>
      <c r="AV1027" s="13" t="s">
        <v>83</v>
      </c>
      <c r="AW1027" s="13" t="s">
        <v>34</v>
      </c>
      <c r="AX1027" s="13" t="s">
        <v>73</v>
      </c>
      <c r="AY1027" s="205" t="s">
        <v>149</v>
      </c>
    </row>
    <row r="1028" spans="1:65" s="13" customFormat="1" ht="11.25">
      <c r="B1028" s="195"/>
      <c r="C1028" s="196"/>
      <c r="D1028" s="187" t="s">
        <v>169</v>
      </c>
      <c r="E1028" s="196"/>
      <c r="F1028" s="198" t="s">
        <v>1283</v>
      </c>
      <c r="G1028" s="196"/>
      <c r="H1028" s="199">
        <v>77.497</v>
      </c>
      <c r="I1028" s="200"/>
      <c r="J1028" s="196"/>
      <c r="K1028" s="196"/>
      <c r="L1028" s="201"/>
      <c r="M1028" s="202"/>
      <c r="N1028" s="203"/>
      <c r="O1028" s="203"/>
      <c r="P1028" s="203"/>
      <c r="Q1028" s="203"/>
      <c r="R1028" s="203"/>
      <c r="S1028" s="203"/>
      <c r="T1028" s="204"/>
      <c r="AT1028" s="205" t="s">
        <v>169</v>
      </c>
      <c r="AU1028" s="205" t="s">
        <v>83</v>
      </c>
      <c r="AV1028" s="13" t="s">
        <v>83</v>
      </c>
      <c r="AW1028" s="13" t="s">
        <v>4</v>
      </c>
      <c r="AX1028" s="13" t="s">
        <v>81</v>
      </c>
      <c r="AY1028" s="205" t="s">
        <v>149</v>
      </c>
    </row>
    <row r="1029" spans="1:65" s="2" customFormat="1" ht="16.5" customHeight="1">
      <c r="A1029" s="35"/>
      <c r="B1029" s="36"/>
      <c r="C1029" s="174" t="s">
        <v>1284</v>
      </c>
      <c r="D1029" s="174" t="s">
        <v>151</v>
      </c>
      <c r="E1029" s="175" t="s">
        <v>1285</v>
      </c>
      <c r="F1029" s="176" t="s">
        <v>1286</v>
      </c>
      <c r="G1029" s="177" t="s">
        <v>154</v>
      </c>
      <c r="H1029" s="178">
        <v>18.358000000000001</v>
      </c>
      <c r="I1029" s="179"/>
      <c r="J1029" s="180">
        <f>ROUND(I1029*H1029,2)</f>
        <v>0</v>
      </c>
      <c r="K1029" s="176" t="s">
        <v>155</v>
      </c>
      <c r="L1029" s="40"/>
      <c r="M1029" s="181" t="s">
        <v>19</v>
      </c>
      <c r="N1029" s="182" t="s">
        <v>44</v>
      </c>
      <c r="O1029" s="65"/>
      <c r="P1029" s="183">
        <f>O1029*H1029</f>
        <v>0</v>
      </c>
      <c r="Q1029" s="183">
        <v>3.5000000000000001E-3</v>
      </c>
      <c r="R1029" s="183">
        <f>Q1029*H1029</f>
        <v>6.4253000000000005E-2</v>
      </c>
      <c r="S1029" s="183">
        <v>0</v>
      </c>
      <c r="T1029" s="184">
        <f>S1029*H1029</f>
        <v>0</v>
      </c>
      <c r="U1029" s="35"/>
      <c r="V1029" s="35"/>
      <c r="W1029" s="35"/>
      <c r="X1029" s="35"/>
      <c r="Y1029" s="35"/>
      <c r="Z1029" s="35"/>
      <c r="AA1029" s="35"/>
      <c r="AB1029" s="35"/>
      <c r="AC1029" s="35"/>
      <c r="AD1029" s="35"/>
      <c r="AE1029" s="35"/>
      <c r="AR1029" s="185" t="s">
        <v>305</v>
      </c>
      <c r="AT1029" s="185" t="s">
        <v>151</v>
      </c>
      <c r="AU1029" s="185" t="s">
        <v>83</v>
      </c>
      <c r="AY1029" s="18" t="s">
        <v>149</v>
      </c>
      <c r="BE1029" s="186">
        <f>IF(N1029="základní",J1029,0)</f>
        <v>0</v>
      </c>
      <c r="BF1029" s="186">
        <f>IF(N1029="snížená",J1029,0)</f>
        <v>0</v>
      </c>
      <c r="BG1029" s="186">
        <f>IF(N1029="zákl. přenesená",J1029,0)</f>
        <v>0</v>
      </c>
      <c r="BH1029" s="186">
        <f>IF(N1029="sníž. přenesená",J1029,0)</f>
        <v>0</v>
      </c>
      <c r="BI1029" s="186">
        <f>IF(N1029="nulová",J1029,0)</f>
        <v>0</v>
      </c>
      <c r="BJ1029" s="18" t="s">
        <v>81</v>
      </c>
      <c r="BK1029" s="186">
        <f>ROUND(I1029*H1029,2)</f>
        <v>0</v>
      </c>
      <c r="BL1029" s="18" t="s">
        <v>305</v>
      </c>
      <c r="BM1029" s="185" t="s">
        <v>1287</v>
      </c>
    </row>
    <row r="1030" spans="1:65" s="2" customFormat="1" ht="11.25">
      <c r="A1030" s="35"/>
      <c r="B1030" s="36"/>
      <c r="C1030" s="37"/>
      <c r="D1030" s="187" t="s">
        <v>158</v>
      </c>
      <c r="E1030" s="37"/>
      <c r="F1030" s="188" t="s">
        <v>1288</v>
      </c>
      <c r="G1030" s="37"/>
      <c r="H1030" s="37"/>
      <c r="I1030" s="189"/>
      <c r="J1030" s="37"/>
      <c r="K1030" s="37"/>
      <c r="L1030" s="40"/>
      <c r="M1030" s="190"/>
      <c r="N1030" s="191"/>
      <c r="O1030" s="65"/>
      <c r="P1030" s="65"/>
      <c r="Q1030" s="65"/>
      <c r="R1030" s="65"/>
      <c r="S1030" s="65"/>
      <c r="T1030" s="66"/>
      <c r="U1030" s="35"/>
      <c r="V1030" s="35"/>
      <c r="W1030" s="35"/>
      <c r="X1030" s="35"/>
      <c r="Y1030" s="35"/>
      <c r="Z1030" s="35"/>
      <c r="AA1030" s="35"/>
      <c r="AB1030" s="35"/>
      <c r="AC1030" s="35"/>
      <c r="AD1030" s="35"/>
      <c r="AE1030" s="35"/>
      <c r="AT1030" s="18" t="s">
        <v>158</v>
      </c>
      <c r="AU1030" s="18" t="s">
        <v>83</v>
      </c>
    </row>
    <row r="1031" spans="1:65" s="2" customFormat="1" ht="11.25">
      <c r="A1031" s="35"/>
      <c r="B1031" s="36"/>
      <c r="C1031" s="37"/>
      <c r="D1031" s="192" t="s">
        <v>160</v>
      </c>
      <c r="E1031" s="37"/>
      <c r="F1031" s="193" t="s">
        <v>1289</v>
      </c>
      <c r="G1031" s="37"/>
      <c r="H1031" s="37"/>
      <c r="I1031" s="189"/>
      <c r="J1031" s="37"/>
      <c r="K1031" s="37"/>
      <c r="L1031" s="40"/>
      <c r="M1031" s="190"/>
      <c r="N1031" s="191"/>
      <c r="O1031" s="65"/>
      <c r="P1031" s="65"/>
      <c r="Q1031" s="65"/>
      <c r="R1031" s="65"/>
      <c r="S1031" s="65"/>
      <c r="T1031" s="66"/>
      <c r="U1031" s="35"/>
      <c r="V1031" s="35"/>
      <c r="W1031" s="35"/>
      <c r="X1031" s="35"/>
      <c r="Y1031" s="35"/>
      <c r="Z1031" s="35"/>
      <c r="AA1031" s="35"/>
      <c r="AB1031" s="35"/>
      <c r="AC1031" s="35"/>
      <c r="AD1031" s="35"/>
      <c r="AE1031" s="35"/>
      <c r="AT1031" s="18" t="s">
        <v>160</v>
      </c>
      <c r="AU1031" s="18" t="s">
        <v>83</v>
      </c>
    </row>
    <row r="1032" spans="1:65" s="2" customFormat="1" ht="19.5">
      <c r="A1032" s="35"/>
      <c r="B1032" s="36"/>
      <c r="C1032" s="37"/>
      <c r="D1032" s="187" t="s">
        <v>162</v>
      </c>
      <c r="E1032" s="37"/>
      <c r="F1032" s="194" t="s">
        <v>1290</v>
      </c>
      <c r="G1032" s="37"/>
      <c r="H1032" s="37"/>
      <c r="I1032" s="189"/>
      <c r="J1032" s="37"/>
      <c r="K1032" s="37"/>
      <c r="L1032" s="40"/>
      <c r="M1032" s="190"/>
      <c r="N1032" s="191"/>
      <c r="O1032" s="65"/>
      <c r="P1032" s="65"/>
      <c r="Q1032" s="65"/>
      <c r="R1032" s="65"/>
      <c r="S1032" s="65"/>
      <c r="T1032" s="66"/>
      <c r="U1032" s="35"/>
      <c r="V1032" s="35"/>
      <c r="W1032" s="35"/>
      <c r="X1032" s="35"/>
      <c r="Y1032" s="35"/>
      <c r="Z1032" s="35"/>
      <c r="AA1032" s="35"/>
      <c r="AB1032" s="35"/>
      <c r="AC1032" s="35"/>
      <c r="AD1032" s="35"/>
      <c r="AE1032" s="35"/>
      <c r="AT1032" s="18" t="s">
        <v>162</v>
      </c>
      <c r="AU1032" s="18" t="s">
        <v>83</v>
      </c>
    </row>
    <row r="1033" spans="1:65" s="14" customFormat="1" ht="11.25">
      <c r="B1033" s="206"/>
      <c r="C1033" s="207"/>
      <c r="D1033" s="187" t="s">
        <v>169</v>
      </c>
      <c r="E1033" s="208" t="s">
        <v>19</v>
      </c>
      <c r="F1033" s="209" t="s">
        <v>523</v>
      </c>
      <c r="G1033" s="207"/>
      <c r="H1033" s="208" t="s">
        <v>19</v>
      </c>
      <c r="I1033" s="210"/>
      <c r="J1033" s="207"/>
      <c r="K1033" s="207"/>
      <c r="L1033" s="211"/>
      <c r="M1033" s="212"/>
      <c r="N1033" s="213"/>
      <c r="O1033" s="213"/>
      <c r="P1033" s="213"/>
      <c r="Q1033" s="213"/>
      <c r="R1033" s="213"/>
      <c r="S1033" s="213"/>
      <c r="T1033" s="214"/>
      <c r="AT1033" s="215" t="s">
        <v>169</v>
      </c>
      <c r="AU1033" s="215" t="s">
        <v>83</v>
      </c>
      <c r="AV1033" s="14" t="s">
        <v>81</v>
      </c>
      <c r="AW1033" s="14" t="s">
        <v>34</v>
      </c>
      <c r="AX1033" s="14" t="s">
        <v>73</v>
      </c>
      <c r="AY1033" s="215" t="s">
        <v>149</v>
      </c>
    </row>
    <row r="1034" spans="1:65" s="13" customFormat="1" ht="11.25">
      <c r="B1034" s="195"/>
      <c r="C1034" s="196"/>
      <c r="D1034" s="187" t="s">
        <v>169</v>
      </c>
      <c r="E1034" s="197" t="s">
        <v>19</v>
      </c>
      <c r="F1034" s="198" t="s">
        <v>524</v>
      </c>
      <c r="G1034" s="196"/>
      <c r="H1034" s="199">
        <v>2.52</v>
      </c>
      <c r="I1034" s="200"/>
      <c r="J1034" s="196"/>
      <c r="K1034" s="196"/>
      <c r="L1034" s="201"/>
      <c r="M1034" s="202"/>
      <c r="N1034" s="203"/>
      <c r="O1034" s="203"/>
      <c r="P1034" s="203"/>
      <c r="Q1034" s="203"/>
      <c r="R1034" s="203"/>
      <c r="S1034" s="203"/>
      <c r="T1034" s="204"/>
      <c r="AT1034" s="205" t="s">
        <v>169</v>
      </c>
      <c r="AU1034" s="205" t="s">
        <v>83</v>
      </c>
      <c r="AV1034" s="13" t="s">
        <v>83</v>
      </c>
      <c r="AW1034" s="13" t="s">
        <v>34</v>
      </c>
      <c r="AX1034" s="13" t="s">
        <v>73</v>
      </c>
      <c r="AY1034" s="205" t="s">
        <v>149</v>
      </c>
    </row>
    <row r="1035" spans="1:65" s="14" customFormat="1" ht="11.25">
      <c r="B1035" s="206"/>
      <c r="C1035" s="207"/>
      <c r="D1035" s="187" t="s">
        <v>169</v>
      </c>
      <c r="E1035" s="208" t="s">
        <v>19</v>
      </c>
      <c r="F1035" s="209" t="s">
        <v>525</v>
      </c>
      <c r="G1035" s="207"/>
      <c r="H1035" s="208" t="s">
        <v>19</v>
      </c>
      <c r="I1035" s="210"/>
      <c r="J1035" s="207"/>
      <c r="K1035" s="207"/>
      <c r="L1035" s="211"/>
      <c r="M1035" s="212"/>
      <c r="N1035" s="213"/>
      <c r="O1035" s="213"/>
      <c r="P1035" s="213"/>
      <c r="Q1035" s="213"/>
      <c r="R1035" s="213"/>
      <c r="S1035" s="213"/>
      <c r="T1035" s="214"/>
      <c r="AT1035" s="215" t="s">
        <v>169</v>
      </c>
      <c r="AU1035" s="215" t="s">
        <v>83</v>
      </c>
      <c r="AV1035" s="14" t="s">
        <v>81</v>
      </c>
      <c r="AW1035" s="14" t="s">
        <v>34</v>
      </c>
      <c r="AX1035" s="14" t="s">
        <v>73</v>
      </c>
      <c r="AY1035" s="215" t="s">
        <v>149</v>
      </c>
    </row>
    <row r="1036" spans="1:65" s="13" customFormat="1" ht="11.25">
      <c r="B1036" s="195"/>
      <c r="C1036" s="196"/>
      <c r="D1036" s="187" t="s">
        <v>169</v>
      </c>
      <c r="E1036" s="197" t="s">
        <v>19</v>
      </c>
      <c r="F1036" s="198" t="s">
        <v>526</v>
      </c>
      <c r="G1036" s="196"/>
      <c r="H1036" s="199">
        <v>9.7010000000000005</v>
      </c>
      <c r="I1036" s="200"/>
      <c r="J1036" s="196"/>
      <c r="K1036" s="196"/>
      <c r="L1036" s="201"/>
      <c r="M1036" s="202"/>
      <c r="N1036" s="203"/>
      <c r="O1036" s="203"/>
      <c r="P1036" s="203"/>
      <c r="Q1036" s="203"/>
      <c r="R1036" s="203"/>
      <c r="S1036" s="203"/>
      <c r="T1036" s="204"/>
      <c r="AT1036" s="205" t="s">
        <v>169</v>
      </c>
      <c r="AU1036" s="205" t="s">
        <v>83</v>
      </c>
      <c r="AV1036" s="13" t="s">
        <v>83</v>
      </c>
      <c r="AW1036" s="13" t="s">
        <v>34</v>
      </c>
      <c r="AX1036" s="13" t="s">
        <v>73</v>
      </c>
      <c r="AY1036" s="205" t="s">
        <v>149</v>
      </c>
    </row>
    <row r="1037" spans="1:65" s="14" customFormat="1" ht="11.25">
      <c r="B1037" s="206"/>
      <c r="C1037" s="207"/>
      <c r="D1037" s="187" t="s">
        <v>169</v>
      </c>
      <c r="E1037" s="208" t="s">
        <v>19</v>
      </c>
      <c r="F1037" s="209" t="s">
        <v>527</v>
      </c>
      <c r="G1037" s="207"/>
      <c r="H1037" s="208" t="s">
        <v>19</v>
      </c>
      <c r="I1037" s="210"/>
      <c r="J1037" s="207"/>
      <c r="K1037" s="207"/>
      <c r="L1037" s="211"/>
      <c r="M1037" s="212"/>
      <c r="N1037" s="213"/>
      <c r="O1037" s="213"/>
      <c r="P1037" s="213"/>
      <c r="Q1037" s="213"/>
      <c r="R1037" s="213"/>
      <c r="S1037" s="213"/>
      <c r="T1037" s="214"/>
      <c r="AT1037" s="215" t="s">
        <v>169</v>
      </c>
      <c r="AU1037" s="215" t="s">
        <v>83</v>
      </c>
      <c r="AV1037" s="14" t="s">
        <v>81</v>
      </c>
      <c r="AW1037" s="14" t="s">
        <v>34</v>
      </c>
      <c r="AX1037" s="14" t="s">
        <v>73</v>
      </c>
      <c r="AY1037" s="215" t="s">
        <v>149</v>
      </c>
    </row>
    <row r="1038" spans="1:65" s="13" customFormat="1" ht="11.25">
      <c r="B1038" s="195"/>
      <c r="C1038" s="196"/>
      <c r="D1038" s="187" t="s">
        <v>169</v>
      </c>
      <c r="E1038" s="197" t="s">
        <v>19</v>
      </c>
      <c r="F1038" s="198" t="s">
        <v>528</v>
      </c>
      <c r="G1038" s="196"/>
      <c r="H1038" s="199">
        <v>6.1369999999999996</v>
      </c>
      <c r="I1038" s="200"/>
      <c r="J1038" s="196"/>
      <c r="K1038" s="196"/>
      <c r="L1038" s="201"/>
      <c r="M1038" s="202"/>
      <c r="N1038" s="203"/>
      <c r="O1038" s="203"/>
      <c r="P1038" s="203"/>
      <c r="Q1038" s="203"/>
      <c r="R1038" s="203"/>
      <c r="S1038" s="203"/>
      <c r="T1038" s="204"/>
      <c r="AT1038" s="205" t="s">
        <v>169</v>
      </c>
      <c r="AU1038" s="205" t="s">
        <v>83</v>
      </c>
      <c r="AV1038" s="13" t="s">
        <v>83</v>
      </c>
      <c r="AW1038" s="13" t="s">
        <v>34</v>
      </c>
      <c r="AX1038" s="13" t="s">
        <v>73</v>
      </c>
      <c r="AY1038" s="205" t="s">
        <v>149</v>
      </c>
    </row>
    <row r="1039" spans="1:65" s="2" customFormat="1" ht="16.5" customHeight="1">
      <c r="A1039" s="35"/>
      <c r="B1039" s="36"/>
      <c r="C1039" s="174" t="s">
        <v>1291</v>
      </c>
      <c r="D1039" s="174" t="s">
        <v>151</v>
      </c>
      <c r="E1039" s="175" t="s">
        <v>1292</v>
      </c>
      <c r="F1039" s="176" t="s">
        <v>1293</v>
      </c>
      <c r="G1039" s="177" t="s">
        <v>265</v>
      </c>
      <c r="H1039" s="178">
        <v>0.58499999999999996</v>
      </c>
      <c r="I1039" s="179"/>
      <c r="J1039" s="180">
        <f>ROUND(I1039*H1039,2)</f>
        <v>0</v>
      </c>
      <c r="K1039" s="176" t="s">
        <v>155</v>
      </c>
      <c r="L1039" s="40"/>
      <c r="M1039" s="181" t="s">
        <v>19</v>
      </c>
      <c r="N1039" s="182" t="s">
        <v>44</v>
      </c>
      <c r="O1039" s="65"/>
      <c r="P1039" s="183">
        <f>O1039*H1039</f>
        <v>0</v>
      </c>
      <c r="Q1039" s="183">
        <v>0</v>
      </c>
      <c r="R1039" s="183">
        <f>Q1039*H1039</f>
        <v>0</v>
      </c>
      <c r="S1039" s="183">
        <v>0</v>
      </c>
      <c r="T1039" s="184">
        <f>S1039*H1039</f>
        <v>0</v>
      </c>
      <c r="U1039" s="35"/>
      <c r="V1039" s="35"/>
      <c r="W1039" s="35"/>
      <c r="X1039" s="35"/>
      <c r="Y1039" s="35"/>
      <c r="Z1039" s="35"/>
      <c r="AA1039" s="35"/>
      <c r="AB1039" s="35"/>
      <c r="AC1039" s="35"/>
      <c r="AD1039" s="35"/>
      <c r="AE1039" s="35"/>
      <c r="AR1039" s="185" t="s">
        <v>305</v>
      </c>
      <c r="AT1039" s="185" t="s">
        <v>151</v>
      </c>
      <c r="AU1039" s="185" t="s">
        <v>83</v>
      </c>
      <c r="AY1039" s="18" t="s">
        <v>149</v>
      </c>
      <c r="BE1039" s="186">
        <f>IF(N1039="základní",J1039,0)</f>
        <v>0</v>
      </c>
      <c r="BF1039" s="186">
        <f>IF(N1039="snížená",J1039,0)</f>
        <v>0</v>
      </c>
      <c r="BG1039" s="186">
        <f>IF(N1039="zákl. přenesená",J1039,0)</f>
        <v>0</v>
      </c>
      <c r="BH1039" s="186">
        <f>IF(N1039="sníž. přenesená",J1039,0)</f>
        <v>0</v>
      </c>
      <c r="BI1039" s="186">
        <f>IF(N1039="nulová",J1039,0)</f>
        <v>0</v>
      </c>
      <c r="BJ1039" s="18" t="s">
        <v>81</v>
      </c>
      <c r="BK1039" s="186">
        <f>ROUND(I1039*H1039,2)</f>
        <v>0</v>
      </c>
      <c r="BL1039" s="18" t="s">
        <v>305</v>
      </c>
      <c r="BM1039" s="185" t="s">
        <v>1294</v>
      </c>
    </row>
    <row r="1040" spans="1:65" s="2" customFormat="1" ht="19.5">
      <c r="A1040" s="35"/>
      <c r="B1040" s="36"/>
      <c r="C1040" s="37"/>
      <c r="D1040" s="187" t="s">
        <v>158</v>
      </c>
      <c r="E1040" s="37"/>
      <c r="F1040" s="188" t="s">
        <v>1295</v>
      </c>
      <c r="G1040" s="37"/>
      <c r="H1040" s="37"/>
      <c r="I1040" s="189"/>
      <c r="J1040" s="37"/>
      <c r="K1040" s="37"/>
      <c r="L1040" s="40"/>
      <c r="M1040" s="190"/>
      <c r="N1040" s="191"/>
      <c r="O1040" s="65"/>
      <c r="P1040" s="65"/>
      <c r="Q1040" s="65"/>
      <c r="R1040" s="65"/>
      <c r="S1040" s="65"/>
      <c r="T1040" s="66"/>
      <c r="U1040" s="35"/>
      <c r="V1040" s="35"/>
      <c r="W1040" s="35"/>
      <c r="X1040" s="35"/>
      <c r="Y1040" s="35"/>
      <c r="Z1040" s="35"/>
      <c r="AA1040" s="35"/>
      <c r="AB1040" s="35"/>
      <c r="AC1040" s="35"/>
      <c r="AD1040" s="35"/>
      <c r="AE1040" s="35"/>
      <c r="AT1040" s="18" t="s">
        <v>158</v>
      </c>
      <c r="AU1040" s="18" t="s">
        <v>83</v>
      </c>
    </row>
    <row r="1041" spans="1:65" s="2" customFormat="1" ht="11.25">
      <c r="A1041" s="35"/>
      <c r="B1041" s="36"/>
      <c r="C1041" s="37"/>
      <c r="D1041" s="192" t="s">
        <v>160</v>
      </c>
      <c r="E1041" s="37"/>
      <c r="F1041" s="193" t="s">
        <v>1296</v>
      </c>
      <c r="G1041" s="37"/>
      <c r="H1041" s="37"/>
      <c r="I1041" s="189"/>
      <c r="J1041" s="37"/>
      <c r="K1041" s="37"/>
      <c r="L1041" s="40"/>
      <c r="M1041" s="190"/>
      <c r="N1041" s="191"/>
      <c r="O1041" s="65"/>
      <c r="P1041" s="65"/>
      <c r="Q1041" s="65"/>
      <c r="R1041" s="65"/>
      <c r="S1041" s="65"/>
      <c r="T1041" s="66"/>
      <c r="U1041" s="35"/>
      <c r="V1041" s="35"/>
      <c r="W1041" s="35"/>
      <c r="X1041" s="35"/>
      <c r="Y1041" s="35"/>
      <c r="Z1041" s="35"/>
      <c r="AA1041" s="35"/>
      <c r="AB1041" s="35"/>
      <c r="AC1041" s="35"/>
      <c r="AD1041" s="35"/>
      <c r="AE1041" s="35"/>
      <c r="AT1041" s="18" t="s">
        <v>160</v>
      </c>
      <c r="AU1041" s="18" t="s">
        <v>83</v>
      </c>
    </row>
    <row r="1042" spans="1:65" s="12" customFormat="1" ht="22.9" customHeight="1">
      <c r="B1042" s="158"/>
      <c r="C1042" s="159"/>
      <c r="D1042" s="160" t="s">
        <v>72</v>
      </c>
      <c r="E1042" s="172" t="s">
        <v>1297</v>
      </c>
      <c r="F1042" s="172" t="s">
        <v>1298</v>
      </c>
      <c r="G1042" s="159"/>
      <c r="H1042" s="159"/>
      <c r="I1042" s="162"/>
      <c r="J1042" s="173">
        <f>BK1042</f>
        <v>0</v>
      </c>
      <c r="K1042" s="159"/>
      <c r="L1042" s="164"/>
      <c r="M1042" s="165"/>
      <c r="N1042" s="166"/>
      <c r="O1042" s="166"/>
      <c r="P1042" s="167">
        <f>SUM(P1043:P1055)</f>
        <v>0</v>
      </c>
      <c r="Q1042" s="166"/>
      <c r="R1042" s="167">
        <f>SUM(R1043:R1055)</f>
        <v>0</v>
      </c>
      <c r="S1042" s="166"/>
      <c r="T1042" s="168">
        <f>SUM(T1043:T1055)</f>
        <v>0.62684666</v>
      </c>
      <c r="AR1042" s="169" t="s">
        <v>83</v>
      </c>
      <c r="AT1042" s="170" t="s">
        <v>72</v>
      </c>
      <c r="AU1042" s="170" t="s">
        <v>81</v>
      </c>
      <c r="AY1042" s="169" t="s">
        <v>149</v>
      </c>
      <c r="BK1042" s="171">
        <f>SUM(BK1043:BK1055)</f>
        <v>0</v>
      </c>
    </row>
    <row r="1043" spans="1:65" s="2" customFormat="1" ht="16.5" customHeight="1">
      <c r="A1043" s="35"/>
      <c r="B1043" s="36"/>
      <c r="C1043" s="174" t="s">
        <v>1299</v>
      </c>
      <c r="D1043" s="174" t="s">
        <v>151</v>
      </c>
      <c r="E1043" s="175" t="s">
        <v>1300</v>
      </c>
      <c r="F1043" s="176" t="s">
        <v>1301</v>
      </c>
      <c r="G1043" s="177" t="s">
        <v>154</v>
      </c>
      <c r="H1043" s="178">
        <v>53.052999999999997</v>
      </c>
      <c r="I1043" s="179"/>
      <c r="J1043" s="180">
        <f>ROUND(I1043*H1043,2)</f>
        <v>0</v>
      </c>
      <c r="K1043" s="176" t="s">
        <v>155</v>
      </c>
      <c r="L1043" s="40"/>
      <c r="M1043" s="181" t="s">
        <v>19</v>
      </c>
      <c r="N1043" s="182" t="s">
        <v>44</v>
      </c>
      <c r="O1043" s="65"/>
      <c r="P1043" s="183">
        <f>O1043*H1043</f>
        <v>0</v>
      </c>
      <c r="Q1043" s="183">
        <v>0</v>
      </c>
      <c r="R1043" s="183">
        <f>Q1043*H1043</f>
        <v>0</v>
      </c>
      <c r="S1043" s="183">
        <v>1.0999999999999999E-2</v>
      </c>
      <c r="T1043" s="184">
        <f>S1043*H1043</f>
        <v>0.58358299999999996</v>
      </c>
      <c r="U1043" s="35"/>
      <c r="V1043" s="35"/>
      <c r="W1043" s="35"/>
      <c r="X1043" s="35"/>
      <c r="Y1043" s="35"/>
      <c r="Z1043" s="35"/>
      <c r="AA1043" s="35"/>
      <c r="AB1043" s="35"/>
      <c r="AC1043" s="35"/>
      <c r="AD1043" s="35"/>
      <c r="AE1043" s="35"/>
      <c r="AR1043" s="185" t="s">
        <v>305</v>
      </c>
      <c r="AT1043" s="185" t="s">
        <v>151</v>
      </c>
      <c r="AU1043" s="185" t="s">
        <v>83</v>
      </c>
      <c r="AY1043" s="18" t="s">
        <v>149</v>
      </c>
      <c r="BE1043" s="186">
        <f>IF(N1043="základní",J1043,0)</f>
        <v>0</v>
      </c>
      <c r="BF1043" s="186">
        <f>IF(N1043="snížená",J1043,0)</f>
        <v>0</v>
      </c>
      <c r="BG1043" s="186">
        <f>IF(N1043="zákl. přenesená",J1043,0)</f>
        <v>0</v>
      </c>
      <c r="BH1043" s="186">
        <f>IF(N1043="sníž. přenesená",J1043,0)</f>
        <v>0</v>
      </c>
      <c r="BI1043" s="186">
        <f>IF(N1043="nulová",J1043,0)</f>
        <v>0</v>
      </c>
      <c r="BJ1043" s="18" t="s">
        <v>81</v>
      </c>
      <c r="BK1043" s="186">
        <f>ROUND(I1043*H1043,2)</f>
        <v>0</v>
      </c>
      <c r="BL1043" s="18" t="s">
        <v>305</v>
      </c>
      <c r="BM1043" s="185" t="s">
        <v>1302</v>
      </c>
    </row>
    <row r="1044" spans="1:65" s="2" customFormat="1" ht="11.25">
      <c r="A1044" s="35"/>
      <c r="B1044" s="36"/>
      <c r="C1044" s="37"/>
      <c r="D1044" s="187" t="s">
        <v>158</v>
      </c>
      <c r="E1044" s="37"/>
      <c r="F1044" s="188" t="s">
        <v>1303</v>
      </c>
      <c r="G1044" s="37"/>
      <c r="H1044" s="37"/>
      <c r="I1044" s="189"/>
      <c r="J1044" s="37"/>
      <c r="K1044" s="37"/>
      <c r="L1044" s="40"/>
      <c r="M1044" s="190"/>
      <c r="N1044" s="191"/>
      <c r="O1044" s="65"/>
      <c r="P1044" s="65"/>
      <c r="Q1044" s="65"/>
      <c r="R1044" s="65"/>
      <c r="S1044" s="65"/>
      <c r="T1044" s="66"/>
      <c r="U1044" s="35"/>
      <c r="V1044" s="35"/>
      <c r="W1044" s="35"/>
      <c r="X1044" s="35"/>
      <c r="Y1044" s="35"/>
      <c r="Z1044" s="35"/>
      <c r="AA1044" s="35"/>
      <c r="AB1044" s="35"/>
      <c r="AC1044" s="35"/>
      <c r="AD1044" s="35"/>
      <c r="AE1044" s="35"/>
      <c r="AT1044" s="18" t="s">
        <v>158</v>
      </c>
      <c r="AU1044" s="18" t="s">
        <v>83</v>
      </c>
    </row>
    <row r="1045" spans="1:65" s="2" customFormat="1" ht="11.25">
      <c r="A1045" s="35"/>
      <c r="B1045" s="36"/>
      <c r="C1045" s="37"/>
      <c r="D1045" s="192" t="s">
        <v>160</v>
      </c>
      <c r="E1045" s="37"/>
      <c r="F1045" s="193" t="s">
        <v>1304</v>
      </c>
      <c r="G1045" s="37"/>
      <c r="H1045" s="37"/>
      <c r="I1045" s="189"/>
      <c r="J1045" s="37"/>
      <c r="K1045" s="37"/>
      <c r="L1045" s="40"/>
      <c r="M1045" s="190"/>
      <c r="N1045" s="191"/>
      <c r="O1045" s="65"/>
      <c r="P1045" s="65"/>
      <c r="Q1045" s="65"/>
      <c r="R1045" s="65"/>
      <c r="S1045" s="65"/>
      <c r="T1045" s="66"/>
      <c r="U1045" s="35"/>
      <c r="V1045" s="35"/>
      <c r="W1045" s="35"/>
      <c r="X1045" s="35"/>
      <c r="Y1045" s="35"/>
      <c r="Z1045" s="35"/>
      <c r="AA1045" s="35"/>
      <c r="AB1045" s="35"/>
      <c r="AC1045" s="35"/>
      <c r="AD1045" s="35"/>
      <c r="AE1045" s="35"/>
      <c r="AT1045" s="18" t="s">
        <v>160</v>
      </c>
      <c r="AU1045" s="18" t="s">
        <v>83</v>
      </c>
    </row>
    <row r="1046" spans="1:65" s="14" customFormat="1" ht="11.25">
      <c r="B1046" s="206"/>
      <c r="C1046" s="207"/>
      <c r="D1046" s="187" t="s">
        <v>169</v>
      </c>
      <c r="E1046" s="208" t="s">
        <v>19</v>
      </c>
      <c r="F1046" s="209" t="s">
        <v>1305</v>
      </c>
      <c r="G1046" s="207"/>
      <c r="H1046" s="208" t="s">
        <v>19</v>
      </c>
      <c r="I1046" s="210"/>
      <c r="J1046" s="207"/>
      <c r="K1046" s="207"/>
      <c r="L1046" s="211"/>
      <c r="M1046" s="212"/>
      <c r="N1046" s="213"/>
      <c r="O1046" s="213"/>
      <c r="P1046" s="213"/>
      <c r="Q1046" s="213"/>
      <c r="R1046" s="213"/>
      <c r="S1046" s="213"/>
      <c r="T1046" s="214"/>
      <c r="AT1046" s="215" t="s">
        <v>169</v>
      </c>
      <c r="AU1046" s="215" t="s">
        <v>83</v>
      </c>
      <c r="AV1046" s="14" t="s">
        <v>81</v>
      </c>
      <c r="AW1046" s="14" t="s">
        <v>34</v>
      </c>
      <c r="AX1046" s="14" t="s">
        <v>73</v>
      </c>
      <c r="AY1046" s="215" t="s">
        <v>149</v>
      </c>
    </row>
    <row r="1047" spans="1:65" s="13" customFormat="1" ht="11.25">
      <c r="B1047" s="195"/>
      <c r="C1047" s="196"/>
      <c r="D1047" s="187" t="s">
        <v>169</v>
      </c>
      <c r="E1047" s="197" t="s">
        <v>19</v>
      </c>
      <c r="F1047" s="198" t="s">
        <v>1306</v>
      </c>
      <c r="G1047" s="196"/>
      <c r="H1047" s="199">
        <v>53.052999999999997</v>
      </c>
      <c r="I1047" s="200"/>
      <c r="J1047" s="196"/>
      <c r="K1047" s="196"/>
      <c r="L1047" s="201"/>
      <c r="M1047" s="202"/>
      <c r="N1047" s="203"/>
      <c r="O1047" s="203"/>
      <c r="P1047" s="203"/>
      <c r="Q1047" s="203"/>
      <c r="R1047" s="203"/>
      <c r="S1047" s="203"/>
      <c r="T1047" s="204"/>
      <c r="AT1047" s="205" t="s">
        <v>169</v>
      </c>
      <c r="AU1047" s="205" t="s">
        <v>83</v>
      </c>
      <c r="AV1047" s="13" t="s">
        <v>83</v>
      </c>
      <c r="AW1047" s="13" t="s">
        <v>34</v>
      </c>
      <c r="AX1047" s="13" t="s">
        <v>73</v>
      </c>
      <c r="AY1047" s="205" t="s">
        <v>149</v>
      </c>
    </row>
    <row r="1048" spans="1:65" s="2" customFormat="1" ht="16.5" customHeight="1">
      <c r="A1048" s="35"/>
      <c r="B1048" s="36"/>
      <c r="C1048" s="174" t="s">
        <v>1307</v>
      </c>
      <c r="D1048" s="174" t="s">
        <v>151</v>
      </c>
      <c r="E1048" s="175" t="s">
        <v>1308</v>
      </c>
      <c r="F1048" s="176" t="s">
        <v>1309</v>
      </c>
      <c r="G1048" s="177" t="s">
        <v>154</v>
      </c>
      <c r="H1048" s="178">
        <v>65.551000000000002</v>
      </c>
      <c r="I1048" s="179"/>
      <c r="J1048" s="180">
        <f>ROUND(I1048*H1048,2)</f>
        <v>0</v>
      </c>
      <c r="K1048" s="176" t="s">
        <v>155</v>
      </c>
      <c r="L1048" s="40"/>
      <c r="M1048" s="181" t="s">
        <v>19</v>
      </c>
      <c r="N1048" s="182" t="s">
        <v>44</v>
      </c>
      <c r="O1048" s="65"/>
      <c r="P1048" s="183">
        <f>O1048*H1048</f>
        <v>0</v>
      </c>
      <c r="Q1048" s="183">
        <v>0</v>
      </c>
      <c r="R1048" s="183">
        <f>Q1048*H1048</f>
        <v>0</v>
      </c>
      <c r="S1048" s="183">
        <v>6.6E-4</v>
      </c>
      <c r="T1048" s="184">
        <f>S1048*H1048</f>
        <v>4.3263660000000002E-2</v>
      </c>
      <c r="U1048" s="35"/>
      <c r="V1048" s="35"/>
      <c r="W1048" s="35"/>
      <c r="X1048" s="35"/>
      <c r="Y1048" s="35"/>
      <c r="Z1048" s="35"/>
      <c r="AA1048" s="35"/>
      <c r="AB1048" s="35"/>
      <c r="AC1048" s="35"/>
      <c r="AD1048" s="35"/>
      <c r="AE1048" s="35"/>
      <c r="AR1048" s="185" t="s">
        <v>305</v>
      </c>
      <c r="AT1048" s="185" t="s">
        <v>151</v>
      </c>
      <c r="AU1048" s="185" t="s">
        <v>83</v>
      </c>
      <c r="AY1048" s="18" t="s">
        <v>149</v>
      </c>
      <c r="BE1048" s="186">
        <f>IF(N1048="základní",J1048,0)</f>
        <v>0</v>
      </c>
      <c r="BF1048" s="186">
        <f>IF(N1048="snížená",J1048,0)</f>
        <v>0</v>
      </c>
      <c r="BG1048" s="186">
        <f>IF(N1048="zákl. přenesená",J1048,0)</f>
        <v>0</v>
      </c>
      <c r="BH1048" s="186">
        <f>IF(N1048="sníž. přenesená",J1048,0)</f>
        <v>0</v>
      </c>
      <c r="BI1048" s="186">
        <f>IF(N1048="nulová",J1048,0)</f>
        <v>0</v>
      </c>
      <c r="BJ1048" s="18" t="s">
        <v>81</v>
      </c>
      <c r="BK1048" s="186">
        <f>ROUND(I1048*H1048,2)</f>
        <v>0</v>
      </c>
      <c r="BL1048" s="18" t="s">
        <v>305</v>
      </c>
      <c r="BM1048" s="185" t="s">
        <v>1310</v>
      </c>
    </row>
    <row r="1049" spans="1:65" s="2" customFormat="1" ht="11.25">
      <c r="A1049" s="35"/>
      <c r="B1049" s="36"/>
      <c r="C1049" s="37"/>
      <c r="D1049" s="187" t="s">
        <v>158</v>
      </c>
      <c r="E1049" s="37"/>
      <c r="F1049" s="188" t="s">
        <v>1311</v>
      </c>
      <c r="G1049" s="37"/>
      <c r="H1049" s="37"/>
      <c r="I1049" s="189"/>
      <c r="J1049" s="37"/>
      <c r="K1049" s="37"/>
      <c r="L1049" s="40"/>
      <c r="M1049" s="190"/>
      <c r="N1049" s="191"/>
      <c r="O1049" s="65"/>
      <c r="P1049" s="65"/>
      <c r="Q1049" s="65"/>
      <c r="R1049" s="65"/>
      <c r="S1049" s="65"/>
      <c r="T1049" s="66"/>
      <c r="U1049" s="35"/>
      <c r="V1049" s="35"/>
      <c r="W1049" s="35"/>
      <c r="X1049" s="35"/>
      <c r="Y1049" s="35"/>
      <c r="Z1049" s="35"/>
      <c r="AA1049" s="35"/>
      <c r="AB1049" s="35"/>
      <c r="AC1049" s="35"/>
      <c r="AD1049" s="35"/>
      <c r="AE1049" s="35"/>
      <c r="AT1049" s="18" t="s">
        <v>158</v>
      </c>
      <c r="AU1049" s="18" t="s">
        <v>83</v>
      </c>
    </row>
    <row r="1050" spans="1:65" s="2" customFormat="1" ht="11.25">
      <c r="A1050" s="35"/>
      <c r="B1050" s="36"/>
      <c r="C1050" s="37"/>
      <c r="D1050" s="192" t="s">
        <v>160</v>
      </c>
      <c r="E1050" s="37"/>
      <c r="F1050" s="193" t="s">
        <v>1312</v>
      </c>
      <c r="G1050" s="37"/>
      <c r="H1050" s="37"/>
      <c r="I1050" s="189"/>
      <c r="J1050" s="37"/>
      <c r="K1050" s="37"/>
      <c r="L1050" s="40"/>
      <c r="M1050" s="190"/>
      <c r="N1050" s="191"/>
      <c r="O1050" s="65"/>
      <c r="P1050" s="65"/>
      <c r="Q1050" s="65"/>
      <c r="R1050" s="65"/>
      <c r="S1050" s="65"/>
      <c r="T1050" s="66"/>
      <c r="U1050" s="35"/>
      <c r="V1050" s="35"/>
      <c r="W1050" s="35"/>
      <c r="X1050" s="35"/>
      <c r="Y1050" s="35"/>
      <c r="Z1050" s="35"/>
      <c r="AA1050" s="35"/>
      <c r="AB1050" s="35"/>
      <c r="AC1050" s="35"/>
      <c r="AD1050" s="35"/>
      <c r="AE1050" s="35"/>
      <c r="AT1050" s="18" t="s">
        <v>160</v>
      </c>
      <c r="AU1050" s="18" t="s">
        <v>83</v>
      </c>
    </row>
    <row r="1051" spans="1:65" s="14" customFormat="1" ht="11.25">
      <c r="B1051" s="206"/>
      <c r="C1051" s="207"/>
      <c r="D1051" s="187" t="s">
        <v>169</v>
      </c>
      <c r="E1051" s="208" t="s">
        <v>19</v>
      </c>
      <c r="F1051" s="209" t="s">
        <v>1313</v>
      </c>
      <c r="G1051" s="207"/>
      <c r="H1051" s="208" t="s">
        <v>19</v>
      </c>
      <c r="I1051" s="210"/>
      <c r="J1051" s="207"/>
      <c r="K1051" s="207"/>
      <c r="L1051" s="211"/>
      <c r="M1051" s="212"/>
      <c r="N1051" s="213"/>
      <c r="O1051" s="213"/>
      <c r="P1051" s="213"/>
      <c r="Q1051" s="213"/>
      <c r="R1051" s="213"/>
      <c r="S1051" s="213"/>
      <c r="T1051" s="214"/>
      <c r="AT1051" s="215" t="s">
        <v>169</v>
      </c>
      <c r="AU1051" s="215" t="s">
        <v>83</v>
      </c>
      <c r="AV1051" s="14" t="s">
        <v>81</v>
      </c>
      <c r="AW1051" s="14" t="s">
        <v>34</v>
      </c>
      <c r="AX1051" s="14" t="s">
        <v>73</v>
      </c>
      <c r="AY1051" s="215" t="s">
        <v>149</v>
      </c>
    </row>
    <row r="1052" spans="1:65" s="13" customFormat="1" ht="11.25">
      <c r="B1052" s="195"/>
      <c r="C1052" s="196"/>
      <c r="D1052" s="187" t="s">
        <v>169</v>
      </c>
      <c r="E1052" s="197" t="s">
        <v>19</v>
      </c>
      <c r="F1052" s="198" t="s">
        <v>1314</v>
      </c>
      <c r="G1052" s="196"/>
      <c r="H1052" s="199">
        <v>65.551000000000002</v>
      </c>
      <c r="I1052" s="200"/>
      <c r="J1052" s="196"/>
      <c r="K1052" s="196"/>
      <c r="L1052" s="201"/>
      <c r="M1052" s="202"/>
      <c r="N1052" s="203"/>
      <c r="O1052" s="203"/>
      <c r="P1052" s="203"/>
      <c r="Q1052" s="203"/>
      <c r="R1052" s="203"/>
      <c r="S1052" s="203"/>
      <c r="T1052" s="204"/>
      <c r="AT1052" s="205" t="s">
        <v>169</v>
      </c>
      <c r="AU1052" s="205" t="s">
        <v>83</v>
      </c>
      <c r="AV1052" s="13" t="s">
        <v>83</v>
      </c>
      <c r="AW1052" s="13" t="s">
        <v>34</v>
      </c>
      <c r="AX1052" s="13" t="s">
        <v>73</v>
      </c>
      <c r="AY1052" s="205" t="s">
        <v>149</v>
      </c>
    </row>
    <row r="1053" spans="1:65" s="2" customFormat="1" ht="16.5" customHeight="1">
      <c r="A1053" s="35"/>
      <c r="B1053" s="36"/>
      <c r="C1053" s="174" t="s">
        <v>1315</v>
      </c>
      <c r="D1053" s="174" t="s">
        <v>151</v>
      </c>
      <c r="E1053" s="175" t="s">
        <v>1316</v>
      </c>
      <c r="F1053" s="176" t="s">
        <v>1317</v>
      </c>
      <c r="G1053" s="177" t="s">
        <v>265</v>
      </c>
      <c r="H1053" s="178">
        <v>1E-3</v>
      </c>
      <c r="I1053" s="179"/>
      <c r="J1053" s="180">
        <f>ROUND(I1053*H1053,2)</f>
        <v>0</v>
      </c>
      <c r="K1053" s="176" t="s">
        <v>155</v>
      </c>
      <c r="L1053" s="40"/>
      <c r="M1053" s="181" t="s">
        <v>19</v>
      </c>
      <c r="N1053" s="182" t="s">
        <v>44</v>
      </c>
      <c r="O1053" s="65"/>
      <c r="P1053" s="183">
        <f>O1053*H1053</f>
        <v>0</v>
      </c>
      <c r="Q1053" s="183">
        <v>0</v>
      </c>
      <c r="R1053" s="183">
        <f>Q1053*H1053</f>
        <v>0</v>
      </c>
      <c r="S1053" s="183">
        <v>0</v>
      </c>
      <c r="T1053" s="184">
        <f>S1053*H1053</f>
        <v>0</v>
      </c>
      <c r="U1053" s="35"/>
      <c r="V1053" s="35"/>
      <c r="W1053" s="35"/>
      <c r="X1053" s="35"/>
      <c r="Y1053" s="35"/>
      <c r="Z1053" s="35"/>
      <c r="AA1053" s="35"/>
      <c r="AB1053" s="35"/>
      <c r="AC1053" s="35"/>
      <c r="AD1053" s="35"/>
      <c r="AE1053" s="35"/>
      <c r="AR1053" s="185" t="s">
        <v>305</v>
      </c>
      <c r="AT1053" s="185" t="s">
        <v>151</v>
      </c>
      <c r="AU1053" s="185" t="s">
        <v>83</v>
      </c>
      <c r="AY1053" s="18" t="s">
        <v>149</v>
      </c>
      <c r="BE1053" s="186">
        <f>IF(N1053="základní",J1053,0)</f>
        <v>0</v>
      </c>
      <c r="BF1053" s="186">
        <f>IF(N1053="snížená",J1053,0)</f>
        <v>0</v>
      </c>
      <c r="BG1053" s="186">
        <f>IF(N1053="zákl. přenesená",J1053,0)</f>
        <v>0</v>
      </c>
      <c r="BH1053" s="186">
        <f>IF(N1053="sníž. přenesená",J1053,0)</f>
        <v>0</v>
      </c>
      <c r="BI1053" s="186">
        <f>IF(N1053="nulová",J1053,0)</f>
        <v>0</v>
      </c>
      <c r="BJ1053" s="18" t="s">
        <v>81</v>
      </c>
      <c r="BK1053" s="186">
        <f>ROUND(I1053*H1053,2)</f>
        <v>0</v>
      </c>
      <c r="BL1053" s="18" t="s">
        <v>305</v>
      </c>
      <c r="BM1053" s="185" t="s">
        <v>1318</v>
      </c>
    </row>
    <row r="1054" spans="1:65" s="2" customFormat="1" ht="19.5">
      <c r="A1054" s="35"/>
      <c r="B1054" s="36"/>
      <c r="C1054" s="37"/>
      <c r="D1054" s="187" t="s">
        <v>158</v>
      </c>
      <c r="E1054" s="37"/>
      <c r="F1054" s="188" t="s">
        <v>1319</v>
      </c>
      <c r="G1054" s="37"/>
      <c r="H1054" s="37"/>
      <c r="I1054" s="189"/>
      <c r="J1054" s="37"/>
      <c r="K1054" s="37"/>
      <c r="L1054" s="40"/>
      <c r="M1054" s="190"/>
      <c r="N1054" s="191"/>
      <c r="O1054" s="65"/>
      <c r="P1054" s="65"/>
      <c r="Q1054" s="65"/>
      <c r="R1054" s="65"/>
      <c r="S1054" s="65"/>
      <c r="T1054" s="66"/>
      <c r="U1054" s="35"/>
      <c r="V1054" s="35"/>
      <c r="W1054" s="35"/>
      <c r="X1054" s="35"/>
      <c r="Y1054" s="35"/>
      <c r="Z1054" s="35"/>
      <c r="AA1054" s="35"/>
      <c r="AB1054" s="35"/>
      <c r="AC1054" s="35"/>
      <c r="AD1054" s="35"/>
      <c r="AE1054" s="35"/>
      <c r="AT1054" s="18" t="s">
        <v>158</v>
      </c>
      <c r="AU1054" s="18" t="s">
        <v>83</v>
      </c>
    </row>
    <row r="1055" spans="1:65" s="2" customFormat="1" ht="11.25">
      <c r="A1055" s="35"/>
      <c r="B1055" s="36"/>
      <c r="C1055" s="37"/>
      <c r="D1055" s="192" t="s">
        <v>160</v>
      </c>
      <c r="E1055" s="37"/>
      <c r="F1055" s="193" t="s">
        <v>1320</v>
      </c>
      <c r="G1055" s="37"/>
      <c r="H1055" s="37"/>
      <c r="I1055" s="189"/>
      <c r="J1055" s="37"/>
      <c r="K1055" s="37"/>
      <c r="L1055" s="40"/>
      <c r="M1055" s="190"/>
      <c r="N1055" s="191"/>
      <c r="O1055" s="65"/>
      <c r="P1055" s="65"/>
      <c r="Q1055" s="65"/>
      <c r="R1055" s="65"/>
      <c r="S1055" s="65"/>
      <c r="T1055" s="66"/>
      <c r="U1055" s="35"/>
      <c r="V1055" s="35"/>
      <c r="W1055" s="35"/>
      <c r="X1055" s="35"/>
      <c r="Y1055" s="35"/>
      <c r="Z1055" s="35"/>
      <c r="AA1055" s="35"/>
      <c r="AB1055" s="35"/>
      <c r="AC1055" s="35"/>
      <c r="AD1055" s="35"/>
      <c r="AE1055" s="35"/>
      <c r="AT1055" s="18" t="s">
        <v>160</v>
      </c>
      <c r="AU1055" s="18" t="s">
        <v>83</v>
      </c>
    </row>
    <row r="1056" spans="1:65" s="12" customFormat="1" ht="22.9" customHeight="1">
      <c r="B1056" s="158"/>
      <c r="C1056" s="159"/>
      <c r="D1056" s="160" t="s">
        <v>72</v>
      </c>
      <c r="E1056" s="172" t="s">
        <v>1321</v>
      </c>
      <c r="F1056" s="172" t="s">
        <v>1322</v>
      </c>
      <c r="G1056" s="159"/>
      <c r="H1056" s="159"/>
      <c r="I1056" s="162"/>
      <c r="J1056" s="173">
        <f>BK1056</f>
        <v>0</v>
      </c>
      <c r="K1056" s="159"/>
      <c r="L1056" s="164"/>
      <c r="M1056" s="165"/>
      <c r="N1056" s="166"/>
      <c r="O1056" s="166"/>
      <c r="P1056" s="167">
        <f>SUM(P1057:P1069)</f>
        <v>0</v>
      </c>
      <c r="Q1056" s="166"/>
      <c r="R1056" s="167">
        <f>SUM(R1057:R1069)</f>
        <v>0.1006278</v>
      </c>
      <c r="S1056" s="166"/>
      <c r="T1056" s="168">
        <f>SUM(T1057:T1069)</f>
        <v>0</v>
      </c>
      <c r="AR1056" s="169" t="s">
        <v>83</v>
      </c>
      <c r="AT1056" s="170" t="s">
        <v>72</v>
      </c>
      <c r="AU1056" s="170" t="s">
        <v>81</v>
      </c>
      <c r="AY1056" s="169" t="s">
        <v>149</v>
      </c>
      <c r="BK1056" s="171">
        <f>SUM(BK1057:BK1069)</f>
        <v>0</v>
      </c>
    </row>
    <row r="1057" spans="1:65" s="2" customFormat="1" ht="16.5" customHeight="1">
      <c r="A1057" s="35"/>
      <c r="B1057" s="36"/>
      <c r="C1057" s="174" t="s">
        <v>1323</v>
      </c>
      <c r="D1057" s="174" t="s">
        <v>151</v>
      </c>
      <c r="E1057" s="175" t="s">
        <v>1324</v>
      </c>
      <c r="F1057" s="176" t="s">
        <v>1325</v>
      </c>
      <c r="G1057" s="177" t="s">
        <v>154</v>
      </c>
      <c r="H1057" s="178">
        <v>23.823</v>
      </c>
      <c r="I1057" s="179"/>
      <c r="J1057" s="180">
        <f>ROUND(I1057*H1057,2)</f>
        <v>0</v>
      </c>
      <c r="K1057" s="176" t="s">
        <v>155</v>
      </c>
      <c r="L1057" s="40"/>
      <c r="M1057" s="181" t="s">
        <v>19</v>
      </c>
      <c r="N1057" s="182" t="s">
        <v>44</v>
      </c>
      <c r="O1057" s="65"/>
      <c r="P1057" s="183">
        <f>O1057*H1057</f>
        <v>0</v>
      </c>
      <c r="Q1057" s="183">
        <v>3.0000000000000001E-3</v>
      </c>
      <c r="R1057" s="183">
        <f>Q1057*H1057</f>
        <v>7.1469000000000005E-2</v>
      </c>
      <c r="S1057" s="183">
        <v>0</v>
      </c>
      <c r="T1057" s="184">
        <f>S1057*H1057</f>
        <v>0</v>
      </c>
      <c r="U1057" s="35"/>
      <c r="V1057" s="35"/>
      <c r="W1057" s="35"/>
      <c r="X1057" s="35"/>
      <c r="Y1057" s="35"/>
      <c r="Z1057" s="35"/>
      <c r="AA1057" s="35"/>
      <c r="AB1057" s="35"/>
      <c r="AC1057" s="35"/>
      <c r="AD1057" s="35"/>
      <c r="AE1057" s="35"/>
      <c r="AR1057" s="185" t="s">
        <v>305</v>
      </c>
      <c r="AT1057" s="185" t="s">
        <v>151</v>
      </c>
      <c r="AU1057" s="185" t="s">
        <v>83</v>
      </c>
      <c r="AY1057" s="18" t="s">
        <v>149</v>
      </c>
      <c r="BE1057" s="186">
        <f>IF(N1057="základní",J1057,0)</f>
        <v>0</v>
      </c>
      <c r="BF1057" s="186">
        <f>IF(N1057="snížená",J1057,0)</f>
        <v>0</v>
      </c>
      <c r="BG1057" s="186">
        <f>IF(N1057="zákl. přenesená",J1057,0)</f>
        <v>0</v>
      </c>
      <c r="BH1057" s="186">
        <f>IF(N1057="sníž. přenesená",J1057,0)</f>
        <v>0</v>
      </c>
      <c r="BI1057" s="186">
        <f>IF(N1057="nulová",J1057,0)</f>
        <v>0</v>
      </c>
      <c r="BJ1057" s="18" t="s">
        <v>81</v>
      </c>
      <c r="BK1057" s="186">
        <f>ROUND(I1057*H1057,2)</f>
        <v>0</v>
      </c>
      <c r="BL1057" s="18" t="s">
        <v>305</v>
      </c>
      <c r="BM1057" s="185" t="s">
        <v>1326</v>
      </c>
    </row>
    <row r="1058" spans="1:65" s="2" customFormat="1" ht="19.5">
      <c r="A1058" s="35"/>
      <c r="B1058" s="36"/>
      <c r="C1058" s="37"/>
      <c r="D1058" s="187" t="s">
        <v>158</v>
      </c>
      <c r="E1058" s="37"/>
      <c r="F1058" s="188" t="s">
        <v>1327</v>
      </c>
      <c r="G1058" s="37"/>
      <c r="H1058" s="37"/>
      <c r="I1058" s="189"/>
      <c r="J1058" s="37"/>
      <c r="K1058" s="37"/>
      <c r="L1058" s="40"/>
      <c r="M1058" s="190"/>
      <c r="N1058" s="191"/>
      <c r="O1058" s="65"/>
      <c r="P1058" s="65"/>
      <c r="Q1058" s="65"/>
      <c r="R1058" s="65"/>
      <c r="S1058" s="65"/>
      <c r="T1058" s="66"/>
      <c r="U1058" s="35"/>
      <c r="V1058" s="35"/>
      <c r="W1058" s="35"/>
      <c r="X1058" s="35"/>
      <c r="Y1058" s="35"/>
      <c r="Z1058" s="35"/>
      <c r="AA1058" s="35"/>
      <c r="AB1058" s="35"/>
      <c r="AC1058" s="35"/>
      <c r="AD1058" s="35"/>
      <c r="AE1058" s="35"/>
      <c r="AT1058" s="18" t="s">
        <v>158</v>
      </c>
      <c r="AU1058" s="18" t="s">
        <v>83</v>
      </c>
    </row>
    <row r="1059" spans="1:65" s="2" customFormat="1" ht="11.25">
      <c r="A1059" s="35"/>
      <c r="B1059" s="36"/>
      <c r="C1059" s="37"/>
      <c r="D1059" s="192" t="s">
        <v>160</v>
      </c>
      <c r="E1059" s="37"/>
      <c r="F1059" s="193" t="s">
        <v>1328</v>
      </c>
      <c r="G1059" s="37"/>
      <c r="H1059" s="37"/>
      <c r="I1059" s="189"/>
      <c r="J1059" s="37"/>
      <c r="K1059" s="37"/>
      <c r="L1059" s="40"/>
      <c r="M1059" s="190"/>
      <c r="N1059" s="191"/>
      <c r="O1059" s="65"/>
      <c r="P1059" s="65"/>
      <c r="Q1059" s="65"/>
      <c r="R1059" s="65"/>
      <c r="S1059" s="65"/>
      <c r="T1059" s="66"/>
      <c r="U1059" s="35"/>
      <c r="V1059" s="35"/>
      <c r="W1059" s="35"/>
      <c r="X1059" s="35"/>
      <c r="Y1059" s="35"/>
      <c r="Z1059" s="35"/>
      <c r="AA1059" s="35"/>
      <c r="AB1059" s="35"/>
      <c r="AC1059" s="35"/>
      <c r="AD1059" s="35"/>
      <c r="AE1059" s="35"/>
      <c r="AT1059" s="18" t="s">
        <v>160</v>
      </c>
      <c r="AU1059" s="18" t="s">
        <v>83</v>
      </c>
    </row>
    <row r="1060" spans="1:65" s="14" customFormat="1" ht="11.25">
      <c r="B1060" s="206"/>
      <c r="C1060" s="207"/>
      <c r="D1060" s="187" t="s">
        <v>169</v>
      </c>
      <c r="E1060" s="208" t="s">
        <v>19</v>
      </c>
      <c r="F1060" s="209" t="s">
        <v>1329</v>
      </c>
      <c r="G1060" s="207"/>
      <c r="H1060" s="208" t="s">
        <v>19</v>
      </c>
      <c r="I1060" s="210"/>
      <c r="J1060" s="207"/>
      <c r="K1060" s="207"/>
      <c r="L1060" s="211"/>
      <c r="M1060" s="212"/>
      <c r="N1060" s="213"/>
      <c r="O1060" s="213"/>
      <c r="P1060" s="213"/>
      <c r="Q1060" s="213"/>
      <c r="R1060" s="213"/>
      <c r="S1060" s="213"/>
      <c r="T1060" s="214"/>
      <c r="AT1060" s="215" t="s">
        <v>169</v>
      </c>
      <c r="AU1060" s="215" t="s">
        <v>83</v>
      </c>
      <c r="AV1060" s="14" t="s">
        <v>81</v>
      </c>
      <c r="AW1060" s="14" t="s">
        <v>34</v>
      </c>
      <c r="AX1060" s="14" t="s">
        <v>73</v>
      </c>
      <c r="AY1060" s="215" t="s">
        <v>149</v>
      </c>
    </row>
    <row r="1061" spans="1:65" s="13" customFormat="1" ht="11.25">
      <c r="B1061" s="195"/>
      <c r="C1061" s="196"/>
      <c r="D1061" s="187" t="s">
        <v>169</v>
      </c>
      <c r="E1061" s="197" t="s">
        <v>19</v>
      </c>
      <c r="F1061" s="198" t="s">
        <v>1330</v>
      </c>
      <c r="G1061" s="196"/>
      <c r="H1061" s="199">
        <v>17.579999999999998</v>
      </c>
      <c r="I1061" s="200"/>
      <c r="J1061" s="196"/>
      <c r="K1061" s="196"/>
      <c r="L1061" s="201"/>
      <c r="M1061" s="202"/>
      <c r="N1061" s="203"/>
      <c r="O1061" s="203"/>
      <c r="P1061" s="203"/>
      <c r="Q1061" s="203"/>
      <c r="R1061" s="203"/>
      <c r="S1061" s="203"/>
      <c r="T1061" s="204"/>
      <c r="AT1061" s="205" t="s">
        <v>169</v>
      </c>
      <c r="AU1061" s="205" t="s">
        <v>83</v>
      </c>
      <c r="AV1061" s="13" t="s">
        <v>83</v>
      </c>
      <c r="AW1061" s="13" t="s">
        <v>34</v>
      </c>
      <c r="AX1061" s="13" t="s">
        <v>73</v>
      </c>
      <c r="AY1061" s="205" t="s">
        <v>149</v>
      </c>
    </row>
    <row r="1062" spans="1:65" s="14" customFormat="1" ht="11.25">
      <c r="B1062" s="206"/>
      <c r="C1062" s="207"/>
      <c r="D1062" s="187" t="s">
        <v>169</v>
      </c>
      <c r="E1062" s="208" t="s">
        <v>19</v>
      </c>
      <c r="F1062" s="209" t="s">
        <v>1331</v>
      </c>
      <c r="G1062" s="207"/>
      <c r="H1062" s="208" t="s">
        <v>19</v>
      </c>
      <c r="I1062" s="210"/>
      <c r="J1062" s="207"/>
      <c r="K1062" s="207"/>
      <c r="L1062" s="211"/>
      <c r="M1062" s="212"/>
      <c r="N1062" s="213"/>
      <c r="O1062" s="213"/>
      <c r="P1062" s="213"/>
      <c r="Q1062" s="213"/>
      <c r="R1062" s="213"/>
      <c r="S1062" s="213"/>
      <c r="T1062" s="214"/>
      <c r="AT1062" s="215" t="s">
        <v>169</v>
      </c>
      <c r="AU1062" s="215" t="s">
        <v>83</v>
      </c>
      <c r="AV1062" s="14" t="s">
        <v>81</v>
      </c>
      <c r="AW1062" s="14" t="s">
        <v>34</v>
      </c>
      <c r="AX1062" s="14" t="s">
        <v>73</v>
      </c>
      <c r="AY1062" s="215" t="s">
        <v>149</v>
      </c>
    </row>
    <row r="1063" spans="1:65" s="13" customFormat="1" ht="11.25">
      <c r="B1063" s="195"/>
      <c r="C1063" s="196"/>
      <c r="D1063" s="187" t="s">
        <v>169</v>
      </c>
      <c r="E1063" s="197" t="s">
        <v>19</v>
      </c>
      <c r="F1063" s="198" t="s">
        <v>1332</v>
      </c>
      <c r="G1063" s="196"/>
      <c r="H1063" s="199">
        <v>6.2430000000000003</v>
      </c>
      <c r="I1063" s="200"/>
      <c r="J1063" s="196"/>
      <c r="K1063" s="196"/>
      <c r="L1063" s="201"/>
      <c r="M1063" s="202"/>
      <c r="N1063" s="203"/>
      <c r="O1063" s="203"/>
      <c r="P1063" s="203"/>
      <c r="Q1063" s="203"/>
      <c r="R1063" s="203"/>
      <c r="S1063" s="203"/>
      <c r="T1063" s="204"/>
      <c r="AT1063" s="205" t="s">
        <v>169</v>
      </c>
      <c r="AU1063" s="205" t="s">
        <v>83</v>
      </c>
      <c r="AV1063" s="13" t="s">
        <v>83</v>
      </c>
      <c r="AW1063" s="13" t="s">
        <v>34</v>
      </c>
      <c r="AX1063" s="13" t="s">
        <v>73</v>
      </c>
      <c r="AY1063" s="205" t="s">
        <v>149</v>
      </c>
    </row>
    <row r="1064" spans="1:65" s="2" customFormat="1" ht="16.5" customHeight="1">
      <c r="A1064" s="35"/>
      <c r="B1064" s="36"/>
      <c r="C1064" s="216" t="s">
        <v>1333</v>
      </c>
      <c r="D1064" s="216" t="s">
        <v>556</v>
      </c>
      <c r="E1064" s="217" t="s">
        <v>1334</v>
      </c>
      <c r="F1064" s="218" t="s">
        <v>1335</v>
      </c>
      <c r="G1064" s="219" t="s">
        <v>154</v>
      </c>
      <c r="H1064" s="220">
        <v>24.298999999999999</v>
      </c>
      <c r="I1064" s="221"/>
      <c r="J1064" s="222">
        <f>ROUND(I1064*H1064,2)</f>
        <v>0</v>
      </c>
      <c r="K1064" s="218" t="s">
        <v>155</v>
      </c>
      <c r="L1064" s="223"/>
      <c r="M1064" s="224" t="s">
        <v>19</v>
      </c>
      <c r="N1064" s="225" t="s">
        <v>44</v>
      </c>
      <c r="O1064" s="65"/>
      <c r="P1064" s="183">
        <f>O1064*H1064</f>
        <v>0</v>
      </c>
      <c r="Q1064" s="183">
        <v>1.1999999999999999E-3</v>
      </c>
      <c r="R1064" s="183">
        <f>Q1064*H1064</f>
        <v>2.9158799999999995E-2</v>
      </c>
      <c r="S1064" s="183">
        <v>0</v>
      </c>
      <c r="T1064" s="184">
        <f>S1064*H1064</f>
        <v>0</v>
      </c>
      <c r="U1064" s="35"/>
      <c r="V1064" s="35"/>
      <c r="W1064" s="35"/>
      <c r="X1064" s="35"/>
      <c r="Y1064" s="35"/>
      <c r="Z1064" s="35"/>
      <c r="AA1064" s="35"/>
      <c r="AB1064" s="35"/>
      <c r="AC1064" s="35"/>
      <c r="AD1064" s="35"/>
      <c r="AE1064" s="35"/>
      <c r="AR1064" s="185" t="s">
        <v>480</v>
      </c>
      <c r="AT1064" s="185" t="s">
        <v>556</v>
      </c>
      <c r="AU1064" s="185" t="s">
        <v>83</v>
      </c>
      <c r="AY1064" s="18" t="s">
        <v>149</v>
      </c>
      <c r="BE1064" s="186">
        <f>IF(N1064="základní",J1064,0)</f>
        <v>0</v>
      </c>
      <c r="BF1064" s="186">
        <f>IF(N1064="snížená",J1064,0)</f>
        <v>0</v>
      </c>
      <c r="BG1064" s="186">
        <f>IF(N1064="zákl. přenesená",J1064,0)</f>
        <v>0</v>
      </c>
      <c r="BH1064" s="186">
        <f>IF(N1064="sníž. přenesená",J1064,0)</f>
        <v>0</v>
      </c>
      <c r="BI1064" s="186">
        <f>IF(N1064="nulová",J1064,0)</f>
        <v>0</v>
      </c>
      <c r="BJ1064" s="18" t="s">
        <v>81</v>
      </c>
      <c r="BK1064" s="186">
        <f>ROUND(I1064*H1064,2)</f>
        <v>0</v>
      </c>
      <c r="BL1064" s="18" t="s">
        <v>305</v>
      </c>
      <c r="BM1064" s="185" t="s">
        <v>1336</v>
      </c>
    </row>
    <row r="1065" spans="1:65" s="2" customFormat="1" ht="11.25">
      <c r="A1065" s="35"/>
      <c r="B1065" s="36"/>
      <c r="C1065" s="37"/>
      <c r="D1065" s="187" t="s">
        <v>158</v>
      </c>
      <c r="E1065" s="37"/>
      <c r="F1065" s="188" t="s">
        <v>1335</v>
      </c>
      <c r="G1065" s="37"/>
      <c r="H1065" s="37"/>
      <c r="I1065" s="189"/>
      <c r="J1065" s="37"/>
      <c r="K1065" s="37"/>
      <c r="L1065" s="40"/>
      <c r="M1065" s="190"/>
      <c r="N1065" s="191"/>
      <c r="O1065" s="65"/>
      <c r="P1065" s="65"/>
      <c r="Q1065" s="65"/>
      <c r="R1065" s="65"/>
      <c r="S1065" s="65"/>
      <c r="T1065" s="66"/>
      <c r="U1065" s="35"/>
      <c r="V1065" s="35"/>
      <c r="W1065" s="35"/>
      <c r="X1065" s="35"/>
      <c r="Y1065" s="35"/>
      <c r="Z1065" s="35"/>
      <c r="AA1065" s="35"/>
      <c r="AB1065" s="35"/>
      <c r="AC1065" s="35"/>
      <c r="AD1065" s="35"/>
      <c r="AE1065" s="35"/>
      <c r="AT1065" s="18" t="s">
        <v>158</v>
      </c>
      <c r="AU1065" s="18" t="s">
        <v>83</v>
      </c>
    </row>
    <row r="1066" spans="1:65" s="13" customFormat="1" ht="11.25">
      <c r="B1066" s="195"/>
      <c r="C1066" s="196"/>
      <c r="D1066" s="187" t="s">
        <v>169</v>
      </c>
      <c r="E1066" s="196"/>
      <c r="F1066" s="198" t="s">
        <v>1337</v>
      </c>
      <c r="G1066" s="196"/>
      <c r="H1066" s="199">
        <v>24.298999999999999</v>
      </c>
      <c r="I1066" s="200"/>
      <c r="J1066" s="196"/>
      <c r="K1066" s="196"/>
      <c r="L1066" s="201"/>
      <c r="M1066" s="202"/>
      <c r="N1066" s="203"/>
      <c r="O1066" s="203"/>
      <c r="P1066" s="203"/>
      <c r="Q1066" s="203"/>
      <c r="R1066" s="203"/>
      <c r="S1066" s="203"/>
      <c r="T1066" s="204"/>
      <c r="AT1066" s="205" t="s">
        <v>169</v>
      </c>
      <c r="AU1066" s="205" t="s">
        <v>83</v>
      </c>
      <c r="AV1066" s="13" t="s">
        <v>83</v>
      </c>
      <c r="AW1066" s="13" t="s">
        <v>4</v>
      </c>
      <c r="AX1066" s="13" t="s">
        <v>81</v>
      </c>
      <c r="AY1066" s="205" t="s">
        <v>149</v>
      </c>
    </row>
    <row r="1067" spans="1:65" s="2" customFormat="1" ht="16.5" customHeight="1">
      <c r="A1067" s="35"/>
      <c r="B1067" s="36"/>
      <c r="C1067" s="174" t="s">
        <v>1338</v>
      </c>
      <c r="D1067" s="174" t="s">
        <v>151</v>
      </c>
      <c r="E1067" s="175" t="s">
        <v>1339</v>
      </c>
      <c r="F1067" s="176" t="s">
        <v>1340</v>
      </c>
      <c r="G1067" s="177" t="s">
        <v>265</v>
      </c>
      <c r="H1067" s="178">
        <v>0.10100000000000001</v>
      </c>
      <c r="I1067" s="179"/>
      <c r="J1067" s="180">
        <f>ROUND(I1067*H1067,2)</f>
        <v>0</v>
      </c>
      <c r="K1067" s="176" t="s">
        <v>155</v>
      </c>
      <c r="L1067" s="40"/>
      <c r="M1067" s="181" t="s">
        <v>19</v>
      </c>
      <c r="N1067" s="182" t="s">
        <v>44</v>
      </c>
      <c r="O1067" s="65"/>
      <c r="P1067" s="183">
        <f>O1067*H1067</f>
        <v>0</v>
      </c>
      <c r="Q1067" s="183">
        <v>0</v>
      </c>
      <c r="R1067" s="183">
        <f>Q1067*H1067</f>
        <v>0</v>
      </c>
      <c r="S1067" s="183">
        <v>0</v>
      </c>
      <c r="T1067" s="184">
        <f>S1067*H1067</f>
        <v>0</v>
      </c>
      <c r="U1067" s="35"/>
      <c r="V1067" s="35"/>
      <c r="W1067" s="35"/>
      <c r="X1067" s="35"/>
      <c r="Y1067" s="35"/>
      <c r="Z1067" s="35"/>
      <c r="AA1067" s="35"/>
      <c r="AB1067" s="35"/>
      <c r="AC1067" s="35"/>
      <c r="AD1067" s="35"/>
      <c r="AE1067" s="35"/>
      <c r="AR1067" s="185" t="s">
        <v>305</v>
      </c>
      <c r="AT1067" s="185" t="s">
        <v>151</v>
      </c>
      <c r="AU1067" s="185" t="s">
        <v>83</v>
      </c>
      <c r="AY1067" s="18" t="s">
        <v>149</v>
      </c>
      <c r="BE1067" s="186">
        <f>IF(N1067="základní",J1067,0)</f>
        <v>0</v>
      </c>
      <c r="BF1067" s="186">
        <f>IF(N1067="snížená",J1067,0)</f>
        <v>0</v>
      </c>
      <c r="BG1067" s="186">
        <f>IF(N1067="zákl. přenesená",J1067,0)</f>
        <v>0</v>
      </c>
      <c r="BH1067" s="186">
        <f>IF(N1067="sníž. přenesená",J1067,0)</f>
        <v>0</v>
      </c>
      <c r="BI1067" s="186">
        <f>IF(N1067="nulová",J1067,0)</f>
        <v>0</v>
      </c>
      <c r="BJ1067" s="18" t="s">
        <v>81</v>
      </c>
      <c r="BK1067" s="186">
        <f>ROUND(I1067*H1067,2)</f>
        <v>0</v>
      </c>
      <c r="BL1067" s="18" t="s">
        <v>305</v>
      </c>
      <c r="BM1067" s="185" t="s">
        <v>1341</v>
      </c>
    </row>
    <row r="1068" spans="1:65" s="2" customFormat="1" ht="19.5">
      <c r="A1068" s="35"/>
      <c r="B1068" s="36"/>
      <c r="C1068" s="37"/>
      <c r="D1068" s="187" t="s">
        <v>158</v>
      </c>
      <c r="E1068" s="37"/>
      <c r="F1068" s="188" t="s">
        <v>1342</v>
      </c>
      <c r="G1068" s="37"/>
      <c r="H1068" s="37"/>
      <c r="I1068" s="189"/>
      <c r="J1068" s="37"/>
      <c r="K1068" s="37"/>
      <c r="L1068" s="40"/>
      <c r="M1068" s="190"/>
      <c r="N1068" s="191"/>
      <c r="O1068" s="65"/>
      <c r="P1068" s="65"/>
      <c r="Q1068" s="65"/>
      <c r="R1068" s="65"/>
      <c r="S1068" s="65"/>
      <c r="T1068" s="66"/>
      <c r="U1068" s="35"/>
      <c r="V1068" s="35"/>
      <c r="W1068" s="35"/>
      <c r="X1068" s="35"/>
      <c r="Y1068" s="35"/>
      <c r="Z1068" s="35"/>
      <c r="AA1068" s="35"/>
      <c r="AB1068" s="35"/>
      <c r="AC1068" s="35"/>
      <c r="AD1068" s="35"/>
      <c r="AE1068" s="35"/>
      <c r="AT1068" s="18" t="s">
        <v>158</v>
      </c>
      <c r="AU1068" s="18" t="s">
        <v>83</v>
      </c>
    </row>
    <row r="1069" spans="1:65" s="2" customFormat="1" ht="11.25">
      <c r="A1069" s="35"/>
      <c r="B1069" s="36"/>
      <c r="C1069" s="37"/>
      <c r="D1069" s="192" t="s">
        <v>160</v>
      </c>
      <c r="E1069" s="37"/>
      <c r="F1069" s="193" t="s">
        <v>1343</v>
      </c>
      <c r="G1069" s="37"/>
      <c r="H1069" s="37"/>
      <c r="I1069" s="189"/>
      <c r="J1069" s="37"/>
      <c r="K1069" s="37"/>
      <c r="L1069" s="40"/>
      <c r="M1069" s="190"/>
      <c r="N1069" s="191"/>
      <c r="O1069" s="65"/>
      <c r="P1069" s="65"/>
      <c r="Q1069" s="65"/>
      <c r="R1069" s="65"/>
      <c r="S1069" s="65"/>
      <c r="T1069" s="66"/>
      <c r="U1069" s="35"/>
      <c r="V1069" s="35"/>
      <c r="W1069" s="35"/>
      <c r="X1069" s="35"/>
      <c r="Y1069" s="35"/>
      <c r="Z1069" s="35"/>
      <c r="AA1069" s="35"/>
      <c r="AB1069" s="35"/>
      <c r="AC1069" s="35"/>
      <c r="AD1069" s="35"/>
      <c r="AE1069" s="35"/>
      <c r="AT1069" s="18" t="s">
        <v>160</v>
      </c>
      <c r="AU1069" s="18" t="s">
        <v>83</v>
      </c>
    </row>
    <row r="1070" spans="1:65" s="12" customFormat="1" ht="22.9" customHeight="1">
      <c r="B1070" s="158"/>
      <c r="C1070" s="159"/>
      <c r="D1070" s="160" t="s">
        <v>72</v>
      </c>
      <c r="E1070" s="172" t="s">
        <v>1344</v>
      </c>
      <c r="F1070" s="172" t="s">
        <v>1345</v>
      </c>
      <c r="G1070" s="159"/>
      <c r="H1070" s="159"/>
      <c r="I1070" s="162"/>
      <c r="J1070" s="173">
        <f>BK1070</f>
        <v>0</v>
      </c>
      <c r="K1070" s="159"/>
      <c r="L1070" s="164"/>
      <c r="M1070" s="165"/>
      <c r="N1070" s="166"/>
      <c r="O1070" s="166"/>
      <c r="P1070" s="167">
        <f>SUM(P1071:P1084)</f>
        <v>0</v>
      </c>
      <c r="Q1070" s="166"/>
      <c r="R1070" s="167">
        <f>SUM(R1071:R1084)</f>
        <v>0.03</v>
      </c>
      <c r="S1070" s="166"/>
      <c r="T1070" s="168">
        <f>SUM(T1071:T1084)</f>
        <v>2.4000000000000002E-3</v>
      </c>
      <c r="AR1070" s="169" t="s">
        <v>83</v>
      </c>
      <c r="AT1070" s="170" t="s">
        <v>72</v>
      </c>
      <c r="AU1070" s="170" t="s">
        <v>81</v>
      </c>
      <c r="AY1070" s="169" t="s">
        <v>149</v>
      </c>
      <c r="BK1070" s="171">
        <f>SUM(BK1071:BK1084)</f>
        <v>0</v>
      </c>
    </row>
    <row r="1071" spans="1:65" s="2" customFormat="1" ht="24.2" customHeight="1">
      <c r="A1071" s="35"/>
      <c r="B1071" s="36"/>
      <c r="C1071" s="174" t="s">
        <v>1346</v>
      </c>
      <c r="D1071" s="174" t="s">
        <v>151</v>
      </c>
      <c r="E1071" s="175" t="s">
        <v>1347</v>
      </c>
      <c r="F1071" s="176" t="s">
        <v>1348</v>
      </c>
      <c r="G1071" s="177" t="s">
        <v>483</v>
      </c>
      <c r="H1071" s="178">
        <v>3</v>
      </c>
      <c r="I1071" s="179"/>
      <c r="J1071" s="180">
        <f>ROUND(I1071*H1071,2)</f>
        <v>0</v>
      </c>
      <c r="K1071" s="176" t="s">
        <v>155</v>
      </c>
      <c r="L1071" s="40"/>
      <c r="M1071" s="181" t="s">
        <v>19</v>
      </c>
      <c r="N1071" s="182" t="s">
        <v>44</v>
      </c>
      <c r="O1071" s="65"/>
      <c r="P1071" s="183">
        <f>O1071*H1071</f>
        <v>0</v>
      </c>
      <c r="Q1071" s="183">
        <v>0</v>
      </c>
      <c r="R1071" s="183">
        <f>Q1071*H1071</f>
        <v>0</v>
      </c>
      <c r="S1071" s="183">
        <v>8.0000000000000004E-4</v>
      </c>
      <c r="T1071" s="184">
        <f>S1071*H1071</f>
        <v>2.4000000000000002E-3</v>
      </c>
      <c r="U1071" s="35"/>
      <c r="V1071" s="35"/>
      <c r="W1071" s="35"/>
      <c r="X1071" s="35"/>
      <c r="Y1071" s="35"/>
      <c r="Z1071" s="35"/>
      <c r="AA1071" s="35"/>
      <c r="AB1071" s="35"/>
      <c r="AC1071" s="35"/>
      <c r="AD1071" s="35"/>
      <c r="AE1071" s="35"/>
      <c r="AR1071" s="185" t="s">
        <v>305</v>
      </c>
      <c r="AT1071" s="185" t="s">
        <v>151</v>
      </c>
      <c r="AU1071" s="185" t="s">
        <v>83</v>
      </c>
      <c r="AY1071" s="18" t="s">
        <v>149</v>
      </c>
      <c r="BE1071" s="186">
        <f>IF(N1071="základní",J1071,0)</f>
        <v>0</v>
      </c>
      <c r="BF1071" s="186">
        <f>IF(N1071="snížená",J1071,0)</f>
        <v>0</v>
      </c>
      <c r="BG1071" s="186">
        <f>IF(N1071="zákl. přenesená",J1071,0)</f>
        <v>0</v>
      </c>
      <c r="BH1071" s="186">
        <f>IF(N1071="sníž. přenesená",J1071,0)</f>
        <v>0</v>
      </c>
      <c r="BI1071" s="186">
        <f>IF(N1071="nulová",J1071,0)</f>
        <v>0</v>
      </c>
      <c r="BJ1071" s="18" t="s">
        <v>81</v>
      </c>
      <c r="BK1071" s="186">
        <f>ROUND(I1071*H1071,2)</f>
        <v>0</v>
      </c>
      <c r="BL1071" s="18" t="s">
        <v>305</v>
      </c>
      <c r="BM1071" s="185" t="s">
        <v>1349</v>
      </c>
    </row>
    <row r="1072" spans="1:65" s="2" customFormat="1" ht="19.5">
      <c r="A1072" s="35"/>
      <c r="B1072" s="36"/>
      <c r="C1072" s="37"/>
      <c r="D1072" s="187" t="s">
        <v>158</v>
      </c>
      <c r="E1072" s="37"/>
      <c r="F1072" s="188" t="s">
        <v>1350</v>
      </c>
      <c r="G1072" s="37"/>
      <c r="H1072" s="37"/>
      <c r="I1072" s="189"/>
      <c r="J1072" s="37"/>
      <c r="K1072" s="37"/>
      <c r="L1072" s="40"/>
      <c r="M1072" s="190"/>
      <c r="N1072" s="191"/>
      <c r="O1072" s="65"/>
      <c r="P1072" s="65"/>
      <c r="Q1072" s="65"/>
      <c r="R1072" s="65"/>
      <c r="S1072" s="65"/>
      <c r="T1072" s="66"/>
      <c r="U1072" s="35"/>
      <c r="V1072" s="35"/>
      <c r="W1072" s="35"/>
      <c r="X1072" s="35"/>
      <c r="Y1072" s="35"/>
      <c r="Z1072" s="35"/>
      <c r="AA1072" s="35"/>
      <c r="AB1072" s="35"/>
      <c r="AC1072" s="35"/>
      <c r="AD1072" s="35"/>
      <c r="AE1072" s="35"/>
      <c r="AT1072" s="18" t="s">
        <v>158</v>
      </c>
      <c r="AU1072" s="18" t="s">
        <v>83</v>
      </c>
    </row>
    <row r="1073" spans="1:65" s="2" customFormat="1" ht="11.25">
      <c r="A1073" s="35"/>
      <c r="B1073" s="36"/>
      <c r="C1073" s="37"/>
      <c r="D1073" s="192" t="s">
        <v>160</v>
      </c>
      <c r="E1073" s="37"/>
      <c r="F1073" s="193" t="s">
        <v>1351</v>
      </c>
      <c r="G1073" s="37"/>
      <c r="H1073" s="37"/>
      <c r="I1073" s="189"/>
      <c r="J1073" s="37"/>
      <c r="K1073" s="37"/>
      <c r="L1073" s="40"/>
      <c r="M1073" s="190"/>
      <c r="N1073" s="191"/>
      <c r="O1073" s="65"/>
      <c r="P1073" s="65"/>
      <c r="Q1073" s="65"/>
      <c r="R1073" s="65"/>
      <c r="S1073" s="65"/>
      <c r="T1073" s="66"/>
      <c r="U1073" s="35"/>
      <c r="V1073" s="35"/>
      <c r="W1073" s="35"/>
      <c r="X1073" s="35"/>
      <c r="Y1073" s="35"/>
      <c r="Z1073" s="35"/>
      <c r="AA1073" s="35"/>
      <c r="AB1073" s="35"/>
      <c r="AC1073" s="35"/>
      <c r="AD1073" s="35"/>
      <c r="AE1073" s="35"/>
      <c r="AT1073" s="18" t="s">
        <v>160</v>
      </c>
      <c r="AU1073" s="18" t="s">
        <v>83</v>
      </c>
    </row>
    <row r="1074" spans="1:65" s="13" customFormat="1" ht="11.25">
      <c r="B1074" s="195"/>
      <c r="C1074" s="196"/>
      <c r="D1074" s="187" t="s">
        <v>169</v>
      </c>
      <c r="E1074" s="197" t="s">
        <v>19</v>
      </c>
      <c r="F1074" s="198" t="s">
        <v>1352</v>
      </c>
      <c r="G1074" s="196"/>
      <c r="H1074" s="199">
        <v>1</v>
      </c>
      <c r="I1074" s="200"/>
      <c r="J1074" s="196"/>
      <c r="K1074" s="196"/>
      <c r="L1074" s="201"/>
      <c r="M1074" s="202"/>
      <c r="N1074" s="203"/>
      <c r="O1074" s="203"/>
      <c r="P1074" s="203"/>
      <c r="Q1074" s="203"/>
      <c r="R1074" s="203"/>
      <c r="S1074" s="203"/>
      <c r="T1074" s="204"/>
      <c r="AT1074" s="205" t="s">
        <v>169</v>
      </c>
      <c r="AU1074" s="205" t="s">
        <v>83</v>
      </c>
      <c r="AV1074" s="13" t="s">
        <v>83</v>
      </c>
      <c r="AW1074" s="13" t="s">
        <v>34</v>
      </c>
      <c r="AX1074" s="13" t="s">
        <v>73</v>
      </c>
      <c r="AY1074" s="205" t="s">
        <v>149</v>
      </c>
    </row>
    <row r="1075" spans="1:65" s="13" customFormat="1" ht="11.25">
      <c r="B1075" s="195"/>
      <c r="C1075" s="196"/>
      <c r="D1075" s="187" t="s">
        <v>169</v>
      </c>
      <c r="E1075" s="197" t="s">
        <v>19</v>
      </c>
      <c r="F1075" s="198" t="s">
        <v>1353</v>
      </c>
      <c r="G1075" s="196"/>
      <c r="H1075" s="199">
        <v>1</v>
      </c>
      <c r="I1075" s="200"/>
      <c r="J1075" s="196"/>
      <c r="K1075" s="196"/>
      <c r="L1075" s="201"/>
      <c r="M1075" s="202"/>
      <c r="N1075" s="203"/>
      <c r="O1075" s="203"/>
      <c r="P1075" s="203"/>
      <c r="Q1075" s="203"/>
      <c r="R1075" s="203"/>
      <c r="S1075" s="203"/>
      <c r="T1075" s="204"/>
      <c r="AT1075" s="205" t="s">
        <v>169</v>
      </c>
      <c r="AU1075" s="205" t="s">
        <v>83</v>
      </c>
      <c r="AV1075" s="13" t="s">
        <v>83</v>
      </c>
      <c r="AW1075" s="13" t="s">
        <v>34</v>
      </c>
      <c r="AX1075" s="13" t="s">
        <v>73</v>
      </c>
      <c r="AY1075" s="205" t="s">
        <v>149</v>
      </c>
    </row>
    <row r="1076" spans="1:65" s="13" customFormat="1" ht="11.25">
      <c r="B1076" s="195"/>
      <c r="C1076" s="196"/>
      <c r="D1076" s="187" t="s">
        <v>169</v>
      </c>
      <c r="E1076" s="197" t="s">
        <v>19</v>
      </c>
      <c r="F1076" s="198" t="s">
        <v>1354</v>
      </c>
      <c r="G1076" s="196"/>
      <c r="H1076" s="199">
        <v>1</v>
      </c>
      <c r="I1076" s="200"/>
      <c r="J1076" s="196"/>
      <c r="K1076" s="196"/>
      <c r="L1076" s="201"/>
      <c r="M1076" s="202"/>
      <c r="N1076" s="203"/>
      <c r="O1076" s="203"/>
      <c r="P1076" s="203"/>
      <c r="Q1076" s="203"/>
      <c r="R1076" s="203"/>
      <c r="S1076" s="203"/>
      <c r="T1076" s="204"/>
      <c r="AT1076" s="205" t="s">
        <v>169</v>
      </c>
      <c r="AU1076" s="205" t="s">
        <v>83</v>
      </c>
      <c r="AV1076" s="13" t="s">
        <v>83</v>
      </c>
      <c r="AW1076" s="13" t="s">
        <v>34</v>
      </c>
      <c r="AX1076" s="13" t="s">
        <v>73</v>
      </c>
      <c r="AY1076" s="205" t="s">
        <v>149</v>
      </c>
    </row>
    <row r="1077" spans="1:65" s="2" customFormat="1" ht="16.5" customHeight="1">
      <c r="A1077" s="35"/>
      <c r="B1077" s="36"/>
      <c r="C1077" s="174" t="s">
        <v>1355</v>
      </c>
      <c r="D1077" s="174" t="s">
        <v>151</v>
      </c>
      <c r="E1077" s="175" t="s">
        <v>1356</v>
      </c>
      <c r="F1077" s="176" t="s">
        <v>1357</v>
      </c>
      <c r="G1077" s="177" t="s">
        <v>1358</v>
      </c>
      <c r="H1077" s="178">
        <v>3</v>
      </c>
      <c r="I1077" s="179"/>
      <c r="J1077" s="180">
        <f>ROUND(I1077*H1077,2)</f>
        <v>0</v>
      </c>
      <c r="K1077" s="176" t="s">
        <v>19</v>
      </c>
      <c r="L1077" s="40"/>
      <c r="M1077" s="181" t="s">
        <v>19</v>
      </c>
      <c r="N1077" s="182" t="s">
        <v>44</v>
      </c>
      <c r="O1077" s="65"/>
      <c r="P1077" s="183">
        <f>O1077*H1077</f>
        <v>0</v>
      </c>
      <c r="Q1077" s="183">
        <v>0.01</v>
      </c>
      <c r="R1077" s="183">
        <f>Q1077*H1077</f>
        <v>0.03</v>
      </c>
      <c r="S1077" s="183">
        <v>0</v>
      </c>
      <c r="T1077" s="184">
        <f>S1077*H1077</f>
        <v>0</v>
      </c>
      <c r="U1077" s="35"/>
      <c r="V1077" s="35"/>
      <c r="W1077" s="35"/>
      <c r="X1077" s="35"/>
      <c r="Y1077" s="35"/>
      <c r="Z1077" s="35"/>
      <c r="AA1077" s="35"/>
      <c r="AB1077" s="35"/>
      <c r="AC1077" s="35"/>
      <c r="AD1077" s="35"/>
      <c r="AE1077" s="35"/>
      <c r="AR1077" s="185" t="s">
        <v>305</v>
      </c>
      <c r="AT1077" s="185" t="s">
        <v>151</v>
      </c>
      <c r="AU1077" s="185" t="s">
        <v>83</v>
      </c>
      <c r="AY1077" s="18" t="s">
        <v>149</v>
      </c>
      <c r="BE1077" s="186">
        <f>IF(N1077="základní",J1077,0)</f>
        <v>0</v>
      </c>
      <c r="BF1077" s="186">
        <f>IF(N1077="snížená",J1077,0)</f>
        <v>0</v>
      </c>
      <c r="BG1077" s="186">
        <f>IF(N1077="zákl. přenesená",J1077,0)</f>
        <v>0</v>
      </c>
      <c r="BH1077" s="186">
        <f>IF(N1077="sníž. přenesená",J1077,0)</f>
        <v>0</v>
      </c>
      <c r="BI1077" s="186">
        <f>IF(N1077="nulová",J1077,0)</f>
        <v>0</v>
      </c>
      <c r="BJ1077" s="18" t="s">
        <v>81</v>
      </c>
      <c r="BK1077" s="186">
        <f>ROUND(I1077*H1077,2)</f>
        <v>0</v>
      </c>
      <c r="BL1077" s="18" t="s">
        <v>305</v>
      </c>
      <c r="BM1077" s="185" t="s">
        <v>1359</v>
      </c>
    </row>
    <row r="1078" spans="1:65" s="2" customFormat="1" ht="11.25">
      <c r="A1078" s="35"/>
      <c r="B1078" s="36"/>
      <c r="C1078" s="37"/>
      <c r="D1078" s="187" t="s">
        <v>158</v>
      </c>
      <c r="E1078" s="37"/>
      <c r="F1078" s="188" t="s">
        <v>1357</v>
      </c>
      <c r="G1078" s="37"/>
      <c r="H1078" s="37"/>
      <c r="I1078" s="189"/>
      <c r="J1078" s="37"/>
      <c r="K1078" s="37"/>
      <c r="L1078" s="40"/>
      <c r="M1078" s="190"/>
      <c r="N1078" s="191"/>
      <c r="O1078" s="65"/>
      <c r="P1078" s="65"/>
      <c r="Q1078" s="65"/>
      <c r="R1078" s="65"/>
      <c r="S1078" s="65"/>
      <c r="T1078" s="66"/>
      <c r="U1078" s="35"/>
      <c r="V1078" s="35"/>
      <c r="W1078" s="35"/>
      <c r="X1078" s="35"/>
      <c r="Y1078" s="35"/>
      <c r="Z1078" s="35"/>
      <c r="AA1078" s="35"/>
      <c r="AB1078" s="35"/>
      <c r="AC1078" s="35"/>
      <c r="AD1078" s="35"/>
      <c r="AE1078" s="35"/>
      <c r="AT1078" s="18" t="s">
        <v>158</v>
      </c>
      <c r="AU1078" s="18" t="s">
        <v>83</v>
      </c>
    </row>
    <row r="1079" spans="1:65" s="13" customFormat="1" ht="11.25">
      <c r="B1079" s="195"/>
      <c r="C1079" s="196"/>
      <c r="D1079" s="187" t="s">
        <v>169</v>
      </c>
      <c r="E1079" s="197" t="s">
        <v>19</v>
      </c>
      <c r="F1079" s="198" t="s">
        <v>1360</v>
      </c>
      <c r="G1079" s="196"/>
      <c r="H1079" s="199">
        <v>1</v>
      </c>
      <c r="I1079" s="200"/>
      <c r="J1079" s="196"/>
      <c r="K1079" s="196"/>
      <c r="L1079" s="201"/>
      <c r="M1079" s="202"/>
      <c r="N1079" s="203"/>
      <c r="O1079" s="203"/>
      <c r="P1079" s="203"/>
      <c r="Q1079" s="203"/>
      <c r="R1079" s="203"/>
      <c r="S1079" s="203"/>
      <c r="T1079" s="204"/>
      <c r="AT1079" s="205" t="s">
        <v>169</v>
      </c>
      <c r="AU1079" s="205" t="s">
        <v>83</v>
      </c>
      <c r="AV1079" s="13" t="s">
        <v>83</v>
      </c>
      <c r="AW1079" s="13" t="s">
        <v>34</v>
      </c>
      <c r="AX1079" s="13" t="s">
        <v>73</v>
      </c>
      <c r="AY1079" s="205" t="s">
        <v>149</v>
      </c>
    </row>
    <row r="1080" spans="1:65" s="13" customFormat="1" ht="11.25">
      <c r="B1080" s="195"/>
      <c r="C1080" s="196"/>
      <c r="D1080" s="187" t="s">
        <v>169</v>
      </c>
      <c r="E1080" s="197" t="s">
        <v>19</v>
      </c>
      <c r="F1080" s="198" t="s">
        <v>1361</v>
      </c>
      <c r="G1080" s="196"/>
      <c r="H1080" s="199">
        <v>1</v>
      </c>
      <c r="I1080" s="200"/>
      <c r="J1080" s="196"/>
      <c r="K1080" s="196"/>
      <c r="L1080" s="201"/>
      <c r="M1080" s="202"/>
      <c r="N1080" s="203"/>
      <c r="O1080" s="203"/>
      <c r="P1080" s="203"/>
      <c r="Q1080" s="203"/>
      <c r="R1080" s="203"/>
      <c r="S1080" s="203"/>
      <c r="T1080" s="204"/>
      <c r="AT1080" s="205" t="s">
        <v>169</v>
      </c>
      <c r="AU1080" s="205" t="s">
        <v>83</v>
      </c>
      <c r="AV1080" s="13" t="s">
        <v>83</v>
      </c>
      <c r="AW1080" s="13" t="s">
        <v>34</v>
      </c>
      <c r="AX1080" s="13" t="s">
        <v>73</v>
      </c>
      <c r="AY1080" s="205" t="s">
        <v>149</v>
      </c>
    </row>
    <row r="1081" spans="1:65" s="13" customFormat="1" ht="11.25">
      <c r="B1081" s="195"/>
      <c r="C1081" s="196"/>
      <c r="D1081" s="187" t="s">
        <v>169</v>
      </c>
      <c r="E1081" s="197" t="s">
        <v>19</v>
      </c>
      <c r="F1081" s="198" t="s">
        <v>1362</v>
      </c>
      <c r="G1081" s="196"/>
      <c r="H1081" s="199">
        <v>1</v>
      </c>
      <c r="I1081" s="200"/>
      <c r="J1081" s="196"/>
      <c r="K1081" s="196"/>
      <c r="L1081" s="201"/>
      <c r="M1081" s="202"/>
      <c r="N1081" s="203"/>
      <c r="O1081" s="203"/>
      <c r="P1081" s="203"/>
      <c r="Q1081" s="203"/>
      <c r="R1081" s="203"/>
      <c r="S1081" s="203"/>
      <c r="T1081" s="204"/>
      <c r="AT1081" s="205" t="s">
        <v>169</v>
      </c>
      <c r="AU1081" s="205" t="s">
        <v>83</v>
      </c>
      <c r="AV1081" s="13" t="s">
        <v>83</v>
      </c>
      <c r="AW1081" s="13" t="s">
        <v>34</v>
      </c>
      <c r="AX1081" s="13" t="s">
        <v>73</v>
      </c>
      <c r="AY1081" s="205" t="s">
        <v>149</v>
      </c>
    </row>
    <row r="1082" spans="1:65" s="2" customFormat="1" ht="16.5" customHeight="1">
      <c r="A1082" s="35"/>
      <c r="B1082" s="36"/>
      <c r="C1082" s="174" t="s">
        <v>1363</v>
      </c>
      <c r="D1082" s="174" t="s">
        <v>151</v>
      </c>
      <c r="E1082" s="175" t="s">
        <v>1364</v>
      </c>
      <c r="F1082" s="176" t="s">
        <v>1365</v>
      </c>
      <c r="G1082" s="177" t="s">
        <v>265</v>
      </c>
      <c r="H1082" s="178">
        <v>0.03</v>
      </c>
      <c r="I1082" s="179"/>
      <c r="J1082" s="180">
        <f>ROUND(I1082*H1082,2)</f>
        <v>0</v>
      </c>
      <c r="K1082" s="176" t="s">
        <v>155</v>
      </c>
      <c r="L1082" s="40"/>
      <c r="M1082" s="181" t="s">
        <v>19</v>
      </c>
      <c r="N1082" s="182" t="s">
        <v>44</v>
      </c>
      <c r="O1082" s="65"/>
      <c r="P1082" s="183">
        <f>O1082*H1082</f>
        <v>0</v>
      </c>
      <c r="Q1082" s="183">
        <v>0</v>
      </c>
      <c r="R1082" s="183">
        <f>Q1082*H1082</f>
        <v>0</v>
      </c>
      <c r="S1082" s="183">
        <v>0</v>
      </c>
      <c r="T1082" s="184">
        <f>S1082*H1082</f>
        <v>0</v>
      </c>
      <c r="U1082" s="35"/>
      <c r="V1082" s="35"/>
      <c r="W1082" s="35"/>
      <c r="X1082" s="35"/>
      <c r="Y1082" s="35"/>
      <c r="Z1082" s="35"/>
      <c r="AA1082" s="35"/>
      <c r="AB1082" s="35"/>
      <c r="AC1082" s="35"/>
      <c r="AD1082" s="35"/>
      <c r="AE1082" s="35"/>
      <c r="AR1082" s="185" t="s">
        <v>305</v>
      </c>
      <c r="AT1082" s="185" t="s">
        <v>151</v>
      </c>
      <c r="AU1082" s="185" t="s">
        <v>83</v>
      </c>
      <c r="AY1082" s="18" t="s">
        <v>149</v>
      </c>
      <c r="BE1082" s="186">
        <f>IF(N1082="základní",J1082,0)</f>
        <v>0</v>
      </c>
      <c r="BF1082" s="186">
        <f>IF(N1082="snížená",J1082,0)</f>
        <v>0</v>
      </c>
      <c r="BG1082" s="186">
        <f>IF(N1082="zákl. přenesená",J1082,0)</f>
        <v>0</v>
      </c>
      <c r="BH1082" s="186">
        <f>IF(N1082="sníž. přenesená",J1082,0)</f>
        <v>0</v>
      </c>
      <c r="BI1082" s="186">
        <f>IF(N1082="nulová",J1082,0)</f>
        <v>0</v>
      </c>
      <c r="BJ1082" s="18" t="s">
        <v>81</v>
      </c>
      <c r="BK1082" s="186">
        <f>ROUND(I1082*H1082,2)</f>
        <v>0</v>
      </c>
      <c r="BL1082" s="18" t="s">
        <v>305</v>
      </c>
      <c r="BM1082" s="185" t="s">
        <v>1366</v>
      </c>
    </row>
    <row r="1083" spans="1:65" s="2" customFormat="1" ht="19.5">
      <c r="A1083" s="35"/>
      <c r="B1083" s="36"/>
      <c r="C1083" s="37"/>
      <c r="D1083" s="187" t="s">
        <v>158</v>
      </c>
      <c r="E1083" s="37"/>
      <c r="F1083" s="188" t="s">
        <v>1367</v>
      </c>
      <c r="G1083" s="37"/>
      <c r="H1083" s="37"/>
      <c r="I1083" s="189"/>
      <c r="J1083" s="37"/>
      <c r="K1083" s="37"/>
      <c r="L1083" s="40"/>
      <c r="M1083" s="190"/>
      <c r="N1083" s="191"/>
      <c r="O1083" s="65"/>
      <c r="P1083" s="65"/>
      <c r="Q1083" s="65"/>
      <c r="R1083" s="65"/>
      <c r="S1083" s="65"/>
      <c r="T1083" s="66"/>
      <c r="U1083" s="35"/>
      <c r="V1083" s="35"/>
      <c r="W1083" s="35"/>
      <c r="X1083" s="35"/>
      <c r="Y1083" s="35"/>
      <c r="Z1083" s="35"/>
      <c r="AA1083" s="35"/>
      <c r="AB1083" s="35"/>
      <c r="AC1083" s="35"/>
      <c r="AD1083" s="35"/>
      <c r="AE1083" s="35"/>
      <c r="AT1083" s="18" t="s">
        <v>158</v>
      </c>
      <c r="AU1083" s="18" t="s">
        <v>83</v>
      </c>
    </row>
    <row r="1084" spans="1:65" s="2" customFormat="1" ht="11.25">
      <c r="A1084" s="35"/>
      <c r="B1084" s="36"/>
      <c r="C1084" s="37"/>
      <c r="D1084" s="192" t="s">
        <v>160</v>
      </c>
      <c r="E1084" s="37"/>
      <c r="F1084" s="193" t="s">
        <v>1368</v>
      </c>
      <c r="G1084" s="37"/>
      <c r="H1084" s="37"/>
      <c r="I1084" s="189"/>
      <c r="J1084" s="37"/>
      <c r="K1084" s="37"/>
      <c r="L1084" s="40"/>
      <c r="M1084" s="190"/>
      <c r="N1084" s="191"/>
      <c r="O1084" s="65"/>
      <c r="P1084" s="65"/>
      <c r="Q1084" s="65"/>
      <c r="R1084" s="65"/>
      <c r="S1084" s="65"/>
      <c r="T1084" s="66"/>
      <c r="U1084" s="35"/>
      <c r="V1084" s="35"/>
      <c r="W1084" s="35"/>
      <c r="X1084" s="35"/>
      <c r="Y1084" s="35"/>
      <c r="Z1084" s="35"/>
      <c r="AA1084" s="35"/>
      <c r="AB1084" s="35"/>
      <c r="AC1084" s="35"/>
      <c r="AD1084" s="35"/>
      <c r="AE1084" s="35"/>
      <c r="AT1084" s="18" t="s">
        <v>160</v>
      </c>
      <c r="AU1084" s="18" t="s">
        <v>83</v>
      </c>
    </row>
    <row r="1085" spans="1:65" s="12" customFormat="1" ht="22.9" customHeight="1">
      <c r="B1085" s="158"/>
      <c r="C1085" s="159"/>
      <c r="D1085" s="160" t="s">
        <v>72</v>
      </c>
      <c r="E1085" s="172" t="s">
        <v>1369</v>
      </c>
      <c r="F1085" s="172" t="s">
        <v>1370</v>
      </c>
      <c r="G1085" s="159"/>
      <c r="H1085" s="159"/>
      <c r="I1085" s="162"/>
      <c r="J1085" s="173">
        <f>BK1085</f>
        <v>0</v>
      </c>
      <c r="K1085" s="159"/>
      <c r="L1085" s="164"/>
      <c r="M1085" s="165"/>
      <c r="N1085" s="166"/>
      <c r="O1085" s="166"/>
      <c r="P1085" s="167">
        <f>SUM(P1086:P1191)</f>
        <v>0</v>
      </c>
      <c r="Q1085" s="166"/>
      <c r="R1085" s="167">
        <f>SUM(R1086:R1191)</f>
        <v>6.7649170300000003</v>
      </c>
      <c r="S1085" s="166"/>
      <c r="T1085" s="168">
        <f>SUM(T1086:T1191)</f>
        <v>0.52487300000000003</v>
      </c>
      <c r="AR1085" s="169" t="s">
        <v>83</v>
      </c>
      <c r="AT1085" s="170" t="s">
        <v>72</v>
      </c>
      <c r="AU1085" s="170" t="s">
        <v>81</v>
      </c>
      <c r="AY1085" s="169" t="s">
        <v>149</v>
      </c>
      <c r="BK1085" s="171">
        <f>SUM(BK1086:BK1191)</f>
        <v>0</v>
      </c>
    </row>
    <row r="1086" spans="1:65" s="2" customFormat="1" ht="16.5" customHeight="1">
      <c r="A1086" s="35"/>
      <c r="B1086" s="36"/>
      <c r="C1086" s="174" t="s">
        <v>1371</v>
      </c>
      <c r="D1086" s="174" t="s">
        <v>151</v>
      </c>
      <c r="E1086" s="175" t="s">
        <v>1372</v>
      </c>
      <c r="F1086" s="176" t="s">
        <v>1373</v>
      </c>
      <c r="G1086" s="177" t="s">
        <v>181</v>
      </c>
      <c r="H1086" s="178">
        <v>7.1029999999999998</v>
      </c>
      <c r="I1086" s="179"/>
      <c r="J1086" s="180">
        <f>ROUND(I1086*H1086,2)</f>
        <v>0</v>
      </c>
      <c r="K1086" s="176" t="s">
        <v>155</v>
      </c>
      <c r="L1086" s="40"/>
      <c r="M1086" s="181" t="s">
        <v>19</v>
      </c>
      <c r="N1086" s="182" t="s">
        <v>44</v>
      </c>
      <c r="O1086" s="65"/>
      <c r="P1086" s="183">
        <f>O1086*H1086</f>
        <v>0</v>
      </c>
      <c r="Q1086" s="183">
        <v>1.08E-3</v>
      </c>
      <c r="R1086" s="183">
        <f>Q1086*H1086</f>
        <v>7.6712400000000002E-3</v>
      </c>
      <c r="S1086" s="183">
        <v>0</v>
      </c>
      <c r="T1086" s="184">
        <f>S1086*H1086</f>
        <v>0</v>
      </c>
      <c r="U1086" s="35"/>
      <c r="V1086" s="35"/>
      <c r="W1086" s="35"/>
      <c r="X1086" s="35"/>
      <c r="Y1086" s="35"/>
      <c r="Z1086" s="35"/>
      <c r="AA1086" s="35"/>
      <c r="AB1086" s="35"/>
      <c r="AC1086" s="35"/>
      <c r="AD1086" s="35"/>
      <c r="AE1086" s="35"/>
      <c r="AR1086" s="185" t="s">
        <v>305</v>
      </c>
      <c r="AT1086" s="185" t="s">
        <v>151</v>
      </c>
      <c r="AU1086" s="185" t="s">
        <v>83</v>
      </c>
      <c r="AY1086" s="18" t="s">
        <v>149</v>
      </c>
      <c r="BE1086" s="186">
        <f>IF(N1086="základní",J1086,0)</f>
        <v>0</v>
      </c>
      <c r="BF1086" s="186">
        <f>IF(N1086="snížená",J1086,0)</f>
        <v>0</v>
      </c>
      <c r="BG1086" s="186">
        <f>IF(N1086="zákl. přenesená",J1086,0)</f>
        <v>0</v>
      </c>
      <c r="BH1086" s="186">
        <f>IF(N1086="sníž. přenesená",J1086,0)</f>
        <v>0</v>
      </c>
      <c r="BI1086" s="186">
        <f>IF(N1086="nulová",J1086,0)</f>
        <v>0</v>
      </c>
      <c r="BJ1086" s="18" t="s">
        <v>81</v>
      </c>
      <c r="BK1086" s="186">
        <f>ROUND(I1086*H1086,2)</f>
        <v>0</v>
      </c>
      <c r="BL1086" s="18" t="s">
        <v>305</v>
      </c>
      <c r="BM1086" s="185" t="s">
        <v>1374</v>
      </c>
    </row>
    <row r="1087" spans="1:65" s="2" customFormat="1" ht="11.25">
      <c r="A1087" s="35"/>
      <c r="B1087" s="36"/>
      <c r="C1087" s="37"/>
      <c r="D1087" s="187" t="s">
        <v>158</v>
      </c>
      <c r="E1087" s="37"/>
      <c r="F1087" s="188" t="s">
        <v>1375</v>
      </c>
      <c r="G1087" s="37"/>
      <c r="H1087" s="37"/>
      <c r="I1087" s="189"/>
      <c r="J1087" s="37"/>
      <c r="K1087" s="37"/>
      <c r="L1087" s="40"/>
      <c r="M1087" s="190"/>
      <c r="N1087" s="191"/>
      <c r="O1087" s="65"/>
      <c r="P1087" s="65"/>
      <c r="Q1087" s="65"/>
      <c r="R1087" s="65"/>
      <c r="S1087" s="65"/>
      <c r="T1087" s="66"/>
      <c r="U1087" s="35"/>
      <c r="V1087" s="35"/>
      <c r="W1087" s="35"/>
      <c r="X1087" s="35"/>
      <c r="Y1087" s="35"/>
      <c r="Z1087" s="35"/>
      <c r="AA1087" s="35"/>
      <c r="AB1087" s="35"/>
      <c r="AC1087" s="35"/>
      <c r="AD1087" s="35"/>
      <c r="AE1087" s="35"/>
      <c r="AT1087" s="18" t="s">
        <v>158</v>
      </c>
      <c r="AU1087" s="18" t="s">
        <v>83</v>
      </c>
    </row>
    <row r="1088" spans="1:65" s="2" customFormat="1" ht="11.25">
      <c r="A1088" s="35"/>
      <c r="B1088" s="36"/>
      <c r="C1088" s="37"/>
      <c r="D1088" s="192" t="s">
        <v>160</v>
      </c>
      <c r="E1088" s="37"/>
      <c r="F1088" s="193" t="s">
        <v>1376</v>
      </c>
      <c r="G1088" s="37"/>
      <c r="H1088" s="37"/>
      <c r="I1088" s="189"/>
      <c r="J1088" s="37"/>
      <c r="K1088" s="37"/>
      <c r="L1088" s="40"/>
      <c r="M1088" s="190"/>
      <c r="N1088" s="191"/>
      <c r="O1088" s="65"/>
      <c r="P1088" s="65"/>
      <c r="Q1088" s="65"/>
      <c r="R1088" s="65"/>
      <c r="S1088" s="65"/>
      <c r="T1088" s="66"/>
      <c r="U1088" s="35"/>
      <c r="V1088" s="35"/>
      <c r="W1088" s="35"/>
      <c r="X1088" s="35"/>
      <c r="Y1088" s="35"/>
      <c r="Z1088" s="35"/>
      <c r="AA1088" s="35"/>
      <c r="AB1088" s="35"/>
      <c r="AC1088" s="35"/>
      <c r="AD1088" s="35"/>
      <c r="AE1088" s="35"/>
      <c r="AT1088" s="18" t="s">
        <v>160</v>
      </c>
      <c r="AU1088" s="18" t="s">
        <v>83</v>
      </c>
    </row>
    <row r="1089" spans="1:65" s="14" customFormat="1" ht="11.25">
      <c r="B1089" s="206"/>
      <c r="C1089" s="207"/>
      <c r="D1089" s="187" t="s">
        <v>169</v>
      </c>
      <c r="E1089" s="208" t="s">
        <v>19</v>
      </c>
      <c r="F1089" s="209" t="s">
        <v>1377</v>
      </c>
      <c r="G1089" s="207"/>
      <c r="H1089" s="208" t="s">
        <v>19</v>
      </c>
      <c r="I1089" s="210"/>
      <c r="J1089" s="207"/>
      <c r="K1089" s="207"/>
      <c r="L1089" s="211"/>
      <c r="M1089" s="212"/>
      <c r="N1089" s="213"/>
      <c r="O1089" s="213"/>
      <c r="P1089" s="213"/>
      <c r="Q1089" s="213"/>
      <c r="R1089" s="213"/>
      <c r="S1089" s="213"/>
      <c r="T1089" s="214"/>
      <c r="AT1089" s="215" t="s">
        <v>169</v>
      </c>
      <c r="AU1089" s="215" t="s">
        <v>83</v>
      </c>
      <c r="AV1089" s="14" t="s">
        <v>81</v>
      </c>
      <c r="AW1089" s="14" t="s">
        <v>34</v>
      </c>
      <c r="AX1089" s="14" t="s">
        <v>73</v>
      </c>
      <c r="AY1089" s="215" t="s">
        <v>149</v>
      </c>
    </row>
    <row r="1090" spans="1:65" s="13" customFormat="1" ht="11.25">
      <c r="B1090" s="195"/>
      <c r="C1090" s="196"/>
      <c r="D1090" s="187" t="s">
        <v>169</v>
      </c>
      <c r="E1090" s="197" t="s">
        <v>19</v>
      </c>
      <c r="F1090" s="198" t="s">
        <v>1378</v>
      </c>
      <c r="G1090" s="196"/>
      <c r="H1090" s="199">
        <v>0.09</v>
      </c>
      <c r="I1090" s="200"/>
      <c r="J1090" s="196"/>
      <c r="K1090" s="196"/>
      <c r="L1090" s="201"/>
      <c r="M1090" s="202"/>
      <c r="N1090" s="203"/>
      <c r="O1090" s="203"/>
      <c r="P1090" s="203"/>
      <c r="Q1090" s="203"/>
      <c r="R1090" s="203"/>
      <c r="S1090" s="203"/>
      <c r="T1090" s="204"/>
      <c r="AT1090" s="205" t="s">
        <v>169</v>
      </c>
      <c r="AU1090" s="205" t="s">
        <v>83</v>
      </c>
      <c r="AV1090" s="13" t="s">
        <v>83</v>
      </c>
      <c r="AW1090" s="13" t="s">
        <v>34</v>
      </c>
      <c r="AX1090" s="13" t="s">
        <v>73</v>
      </c>
      <c r="AY1090" s="205" t="s">
        <v>149</v>
      </c>
    </row>
    <row r="1091" spans="1:65" s="14" customFormat="1" ht="11.25">
      <c r="B1091" s="206"/>
      <c r="C1091" s="207"/>
      <c r="D1091" s="187" t="s">
        <v>169</v>
      </c>
      <c r="E1091" s="208" t="s">
        <v>19</v>
      </c>
      <c r="F1091" s="209" t="s">
        <v>231</v>
      </c>
      <c r="G1091" s="207"/>
      <c r="H1091" s="208" t="s">
        <v>19</v>
      </c>
      <c r="I1091" s="210"/>
      <c r="J1091" s="207"/>
      <c r="K1091" s="207"/>
      <c r="L1091" s="211"/>
      <c r="M1091" s="212"/>
      <c r="N1091" s="213"/>
      <c r="O1091" s="213"/>
      <c r="P1091" s="213"/>
      <c r="Q1091" s="213"/>
      <c r="R1091" s="213"/>
      <c r="S1091" s="213"/>
      <c r="T1091" s="214"/>
      <c r="AT1091" s="215" t="s">
        <v>169</v>
      </c>
      <c r="AU1091" s="215" t="s">
        <v>83</v>
      </c>
      <c r="AV1091" s="14" t="s">
        <v>81</v>
      </c>
      <c r="AW1091" s="14" t="s">
        <v>34</v>
      </c>
      <c r="AX1091" s="14" t="s">
        <v>73</v>
      </c>
      <c r="AY1091" s="215" t="s">
        <v>149</v>
      </c>
    </row>
    <row r="1092" spans="1:65" s="13" customFormat="1" ht="11.25">
      <c r="B1092" s="195"/>
      <c r="C1092" s="196"/>
      <c r="D1092" s="187" t="s">
        <v>169</v>
      </c>
      <c r="E1092" s="197" t="s">
        <v>19</v>
      </c>
      <c r="F1092" s="198" t="s">
        <v>1379</v>
      </c>
      <c r="G1092" s="196"/>
      <c r="H1092" s="199">
        <v>3.5750000000000002</v>
      </c>
      <c r="I1092" s="200"/>
      <c r="J1092" s="196"/>
      <c r="K1092" s="196"/>
      <c r="L1092" s="201"/>
      <c r="M1092" s="202"/>
      <c r="N1092" s="203"/>
      <c r="O1092" s="203"/>
      <c r="P1092" s="203"/>
      <c r="Q1092" s="203"/>
      <c r="R1092" s="203"/>
      <c r="S1092" s="203"/>
      <c r="T1092" s="204"/>
      <c r="AT1092" s="205" t="s">
        <v>169</v>
      </c>
      <c r="AU1092" s="205" t="s">
        <v>83</v>
      </c>
      <c r="AV1092" s="13" t="s">
        <v>83</v>
      </c>
      <c r="AW1092" s="13" t="s">
        <v>34</v>
      </c>
      <c r="AX1092" s="13" t="s">
        <v>73</v>
      </c>
      <c r="AY1092" s="205" t="s">
        <v>149</v>
      </c>
    </row>
    <row r="1093" spans="1:65" s="14" customFormat="1" ht="11.25">
      <c r="B1093" s="206"/>
      <c r="C1093" s="207"/>
      <c r="D1093" s="187" t="s">
        <v>169</v>
      </c>
      <c r="E1093" s="208" t="s">
        <v>19</v>
      </c>
      <c r="F1093" s="209" t="s">
        <v>214</v>
      </c>
      <c r="G1093" s="207"/>
      <c r="H1093" s="208" t="s">
        <v>19</v>
      </c>
      <c r="I1093" s="210"/>
      <c r="J1093" s="207"/>
      <c r="K1093" s="207"/>
      <c r="L1093" s="211"/>
      <c r="M1093" s="212"/>
      <c r="N1093" s="213"/>
      <c r="O1093" s="213"/>
      <c r="P1093" s="213"/>
      <c r="Q1093" s="213"/>
      <c r="R1093" s="213"/>
      <c r="S1093" s="213"/>
      <c r="T1093" s="214"/>
      <c r="AT1093" s="215" t="s">
        <v>169</v>
      </c>
      <c r="AU1093" s="215" t="s">
        <v>83</v>
      </c>
      <c r="AV1093" s="14" t="s">
        <v>81</v>
      </c>
      <c r="AW1093" s="14" t="s">
        <v>34</v>
      </c>
      <c r="AX1093" s="14" t="s">
        <v>73</v>
      </c>
      <c r="AY1093" s="215" t="s">
        <v>149</v>
      </c>
    </row>
    <row r="1094" spans="1:65" s="13" customFormat="1" ht="11.25">
      <c r="B1094" s="195"/>
      <c r="C1094" s="196"/>
      <c r="D1094" s="187" t="s">
        <v>169</v>
      </c>
      <c r="E1094" s="197" t="s">
        <v>19</v>
      </c>
      <c r="F1094" s="198" t="s">
        <v>1380</v>
      </c>
      <c r="G1094" s="196"/>
      <c r="H1094" s="199">
        <v>2.6379999999999999</v>
      </c>
      <c r="I1094" s="200"/>
      <c r="J1094" s="196"/>
      <c r="K1094" s="196"/>
      <c r="L1094" s="201"/>
      <c r="M1094" s="202"/>
      <c r="N1094" s="203"/>
      <c r="O1094" s="203"/>
      <c r="P1094" s="203"/>
      <c r="Q1094" s="203"/>
      <c r="R1094" s="203"/>
      <c r="S1094" s="203"/>
      <c r="T1094" s="204"/>
      <c r="AT1094" s="205" t="s">
        <v>169</v>
      </c>
      <c r="AU1094" s="205" t="s">
        <v>83</v>
      </c>
      <c r="AV1094" s="13" t="s">
        <v>83</v>
      </c>
      <c r="AW1094" s="13" t="s">
        <v>34</v>
      </c>
      <c r="AX1094" s="13" t="s">
        <v>73</v>
      </c>
      <c r="AY1094" s="205" t="s">
        <v>149</v>
      </c>
    </row>
    <row r="1095" spans="1:65" s="13" customFormat="1" ht="11.25">
      <c r="B1095" s="195"/>
      <c r="C1095" s="196"/>
      <c r="D1095" s="187" t="s">
        <v>169</v>
      </c>
      <c r="E1095" s="197" t="s">
        <v>19</v>
      </c>
      <c r="F1095" s="198" t="s">
        <v>1381</v>
      </c>
      <c r="G1095" s="196"/>
      <c r="H1095" s="199">
        <v>0.4</v>
      </c>
      <c r="I1095" s="200"/>
      <c r="J1095" s="196"/>
      <c r="K1095" s="196"/>
      <c r="L1095" s="201"/>
      <c r="M1095" s="202"/>
      <c r="N1095" s="203"/>
      <c r="O1095" s="203"/>
      <c r="P1095" s="203"/>
      <c r="Q1095" s="203"/>
      <c r="R1095" s="203"/>
      <c r="S1095" s="203"/>
      <c r="T1095" s="204"/>
      <c r="AT1095" s="205" t="s">
        <v>169</v>
      </c>
      <c r="AU1095" s="205" t="s">
        <v>83</v>
      </c>
      <c r="AV1095" s="13" t="s">
        <v>83</v>
      </c>
      <c r="AW1095" s="13" t="s">
        <v>34</v>
      </c>
      <c r="AX1095" s="13" t="s">
        <v>73</v>
      </c>
      <c r="AY1095" s="205" t="s">
        <v>149</v>
      </c>
    </row>
    <row r="1096" spans="1:65" s="13" customFormat="1" ht="11.25">
      <c r="B1096" s="195"/>
      <c r="C1096" s="196"/>
      <c r="D1096" s="187" t="s">
        <v>169</v>
      </c>
      <c r="E1096" s="197" t="s">
        <v>19</v>
      </c>
      <c r="F1096" s="198" t="s">
        <v>1382</v>
      </c>
      <c r="G1096" s="196"/>
      <c r="H1096" s="199">
        <v>0.4</v>
      </c>
      <c r="I1096" s="200"/>
      <c r="J1096" s="196"/>
      <c r="K1096" s="196"/>
      <c r="L1096" s="201"/>
      <c r="M1096" s="202"/>
      <c r="N1096" s="203"/>
      <c r="O1096" s="203"/>
      <c r="P1096" s="203"/>
      <c r="Q1096" s="203"/>
      <c r="R1096" s="203"/>
      <c r="S1096" s="203"/>
      <c r="T1096" s="204"/>
      <c r="AT1096" s="205" t="s">
        <v>169</v>
      </c>
      <c r="AU1096" s="205" t="s">
        <v>83</v>
      </c>
      <c r="AV1096" s="13" t="s">
        <v>83</v>
      </c>
      <c r="AW1096" s="13" t="s">
        <v>34</v>
      </c>
      <c r="AX1096" s="13" t="s">
        <v>73</v>
      </c>
      <c r="AY1096" s="205" t="s">
        <v>149</v>
      </c>
    </row>
    <row r="1097" spans="1:65" s="2" customFormat="1" ht="16.5" customHeight="1">
      <c r="A1097" s="35"/>
      <c r="B1097" s="36"/>
      <c r="C1097" s="174" t="s">
        <v>1383</v>
      </c>
      <c r="D1097" s="174" t="s">
        <v>151</v>
      </c>
      <c r="E1097" s="175" t="s">
        <v>1384</v>
      </c>
      <c r="F1097" s="176" t="s">
        <v>1385</v>
      </c>
      <c r="G1097" s="177" t="s">
        <v>174</v>
      </c>
      <c r="H1097" s="178">
        <v>7.2220000000000004</v>
      </c>
      <c r="I1097" s="179"/>
      <c r="J1097" s="180">
        <f>ROUND(I1097*H1097,2)</f>
        <v>0</v>
      </c>
      <c r="K1097" s="176" t="s">
        <v>155</v>
      </c>
      <c r="L1097" s="40"/>
      <c r="M1097" s="181" t="s">
        <v>19</v>
      </c>
      <c r="N1097" s="182" t="s">
        <v>44</v>
      </c>
      <c r="O1097" s="65"/>
      <c r="P1097" s="183">
        <f>O1097*H1097</f>
        <v>0</v>
      </c>
      <c r="Q1097" s="183">
        <v>0</v>
      </c>
      <c r="R1097" s="183">
        <f>Q1097*H1097</f>
        <v>0</v>
      </c>
      <c r="S1097" s="183">
        <v>1.4E-2</v>
      </c>
      <c r="T1097" s="184">
        <f>S1097*H1097</f>
        <v>0.101108</v>
      </c>
      <c r="U1097" s="35"/>
      <c r="V1097" s="35"/>
      <c r="W1097" s="35"/>
      <c r="X1097" s="35"/>
      <c r="Y1097" s="35"/>
      <c r="Z1097" s="35"/>
      <c r="AA1097" s="35"/>
      <c r="AB1097" s="35"/>
      <c r="AC1097" s="35"/>
      <c r="AD1097" s="35"/>
      <c r="AE1097" s="35"/>
      <c r="AR1097" s="185" t="s">
        <v>305</v>
      </c>
      <c r="AT1097" s="185" t="s">
        <v>151</v>
      </c>
      <c r="AU1097" s="185" t="s">
        <v>83</v>
      </c>
      <c r="AY1097" s="18" t="s">
        <v>149</v>
      </c>
      <c r="BE1097" s="186">
        <f>IF(N1097="základní",J1097,0)</f>
        <v>0</v>
      </c>
      <c r="BF1097" s="186">
        <f>IF(N1097="snížená",J1097,0)</f>
        <v>0</v>
      </c>
      <c r="BG1097" s="186">
        <f>IF(N1097="zákl. přenesená",J1097,0)</f>
        <v>0</v>
      </c>
      <c r="BH1097" s="186">
        <f>IF(N1097="sníž. přenesená",J1097,0)</f>
        <v>0</v>
      </c>
      <c r="BI1097" s="186">
        <f>IF(N1097="nulová",J1097,0)</f>
        <v>0</v>
      </c>
      <c r="BJ1097" s="18" t="s">
        <v>81</v>
      </c>
      <c r="BK1097" s="186">
        <f>ROUND(I1097*H1097,2)</f>
        <v>0</v>
      </c>
      <c r="BL1097" s="18" t="s">
        <v>305</v>
      </c>
      <c r="BM1097" s="185" t="s">
        <v>1386</v>
      </c>
    </row>
    <row r="1098" spans="1:65" s="2" customFormat="1" ht="11.25">
      <c r="A1098" s="35"/>
      <c r="B1098" s="36"/>
      <c r="C1098" s="37"/>
      <c r="D1098" s="187" t="s">
        <v>158</v>
      </c>
      <c r="E1098" s="37"/>
      <c r="F1098" s="188" t="s">
        <v>1387</v>
      </c>
      <c r="G1098" s="37"/>
      <c r="H1098" s="37"/>
      <c r="I1098" s="189"/>
      <c r="J1098" s="37"/>
      <c r="K1098" s="37"/>
      <c r="L1098" s="40"/>
      <c r="M1098" s="190"/>
      <c r="N1098" s="191"/>
      <c r="O1098" s="65"/>
      <c r="P1098" s="65"/>
      <c r="Q1098" s="65"/>
      <c r="R1098" s="65"/>
      <c r="S1098" s="65"/>
      <c r="T1098" s="66"/>
      <c r="U1098" s="35"/>
      <c r="V1098" s="35"/>
      <c r="W1098" s="35"/>
      <c r="X1098" s="35"/>
      <c r="Y1098" s="35"/>
      <c r="Z1098" s="35"/>
      <c r="AA1098" s="35"/>
      <c r="AB1098" s="35"/>
      <c r="AC1098" s="35"/>
      <c r="AD1098" s="35"/>
      <c r="AE1098" s="35"/>
      <c r="AT1098" s="18" t="s">
        <v>158</v>
      </c>
      <c r="AU1098" s="18" t="s">
        <v>83</v>
      </c>
    </row>
    <row r="1099" spans="1:65" s="2" customFormat="1" ht="11.25">
      <c r="A1099" s="35"/>
      <c r="B1099" s="36"/>
      <c r="C1099" s="37"/>
      <c r="D1099" s="192" t="s">
        <v>160</v>
      </c>
      <c r="E1099" s="37"/>
      <c r="F1099" s="193" t="s">
        <v>1388</v>
      </c>
      <c r="G1099" s="37"/>
      <c r="H1099" s="37"/>
      <c r="I1099" s="189"/>
      <c r="J1099" s="37"/>
      <c r="K1099" s="37"/>
      <c r="L1099" s="40"/>
      <c r="M1099" s="190"/>
      <c r="N1099" s="191"/>
      <c r="O1099" s="65"/>
      <c r="P1099" s="65"/>
      <c r="Q1099" s="65"/>
      <c r="R1099" s="65"/>
      <c r="S1099" s="65"/>
      <c r="T1099" s="66"/>
      <c r="U1099" s="35"/>
      <c r="V1099" s="35"/>
      <c r="W1099" s="35"/>
      <c r="X1099" s="35"/>
      <c r="Y1099" s="35"/>
      <c r="Z1099" s="35"/>
      <c r="AA1099" s="35"/>
      <c r="AB1099" s="35"/>
      <c r="AC1099" s="35"/>
      <c r="AD1099" s="35"/>
      <c r="AE1099" s="35"/>
      <c r="AT1099" s="18" t="s">
        <v>160</v>
      </c>
      <c r="AU1099" s="18" t="s">
        <v>83</v>
      </c>
    </row>
    <row r="1100" spans="1:65" s="14" customFormat="1" ht="11.25">
      <c r="B1100" s="206"/>
      <c r="C1100" s="207"/>
      <c r="D1100" s="187" t="s">
        <v>169</v>
      </c>
      <c r="E1100" s="208" t="s">
        <v>19</v>
      </c>
      <c r="F1100" s="209" t="s">
        <v>1389</v>
      </c>
      <c r="G1100" s="207"/>
      <c r="H1100" s="208" t="s">
        <v>19</v>
      </c>
      <c r="I1100" s="210"/>
      <c r="J1100" s="207"/>
      <c r="K1100" s="207"/>
      <c r="L1100" s="211"/>
      <c r="M1100" s="212"/>
      <c r="N1100" s="213"/>
      <c r="O1100" s="213"/>
      <c r="P1100" s="213"/>
      <c r="Q1100" s="213"/>
      <c r="R1100" s="213"/>
      <c r="S1100" s="213"/>
      <c r="T1100" s="214"/>
      <c r="AT1100" s="215" t="s">
        <v>169</v>
      </c>
      <c r="AU1100" s="215" t="s">
        <v>83</v>
      </c>
      <c r="AV1100" s="14" t="s">
        <v>81</v>
      </c>
      <c r="AW1100" s="14" t="s">
        <v>34</v>
      </c>
      <c r="AX1100" s="14" t="s">
        <v>73</v>
      </c>
      <c r="AY1100" s="215" t="s">
        <v>149</v>
      </c>
    </row>
    <row r="1101" spans="1:65" s="13" customFormat="1" ht="11.25">
      <c r="B1101" s="195"/>
      <c r="C1101" s="196"/>
      <c r="D1101" s="187" t="s">
        <v>169</v>
      </c>
      <c r="E1101" s="197" t="s">
        <v>19</v>
      </c>
      <c r="F1101" s="198" t="s">
        <v>1390</v>
      </c>
      <c r="G1101" s="196"/>
      <c r="H1101" s="199">
        <v>7.2220000000000004</v>
      </c>
      <c r="I1101" s="200"/>
      <c r="J1101" s="196"/>
      <c r="K1101" s="196"/>
      <c r="L1101" s="201"/>
      <c r="M1101" s="202"/>
      <c r="N1101" s="203"/>
      <c r="O1101" s="203"/>
      <c r="P1101" s="203"/>
      <c r="Q1101" s="203"/>
      <c r="R1101" s="203"/>
      <c r="S1101" s="203"/>
      <c r="T1101" s="204"/>
      <c r="AT1101" s="205" t="s">
        <v>169</v>
      </c>
      <c r="AU1101" s="205" t="s">
        <v>83</v>
      </c>
      <c r="AV1101" s="13" t="s">
        <v>83</v>
      </c>
      <c r="AW1101" s="13" t="s">
        <v>34</v>
      </c>
      <c r="AX1101" s="13" t="s">
        <v>73</v>
      </c>
      <c r="AY1101" s="205" t="s">
        <v>149</v>
      </c>
    </row>
    <row r="1102" spans="1:65" s="2" customFormat="1" ht="21.75" customHeight="1">
      <c r="A1102" s="35"/>
      <c r="B1102" s="36"/>
      <c r="C1102" s="174" t="s">
        <v>1391</v>
      </c>
      <c r="D1102" s="174" t="s">
        <v>151</v>
      </c>
      <c r="E1102" s="175" t="s">
        <v>1392</v>
      </c>
      <c r="F1102" s="176" t="s">
        <v>1393</v>
      </c>
      <c r="G1102" s="177" t="s">
        <v>174</v>
      </c>
      <c r="H1102" s="178">
        <v>7.2220000000000004</v>
      </c>
      <c r="I1102" s="179"/>
      <c r="J1102" s="180">
        <f>ROUND(I1102*H1102,2)</f>
        <v>0</v>
      </c>
      <c r="K1102" s="176" t="s">
        <v>155</v>
      </c>
      <c r="L1102" s="40"/>
      <c r="M1102" s="181" t="s">
        <v>19</v>
      </c>
      <c r="N1102" s="182" t="s">
        <v>44</v>
      </c>
      <c r="O1102" s="65"/>
      <c r="P1102" s="183">
        <f>O1102*H1102</f>
        <v>0</v>
      </c>
      <c r="Q1102" s="183">
        <v>0</v>
      </c>
      <c r="R1102" s="183">
        <f>Q1102*H1102</f>
        <v>0</v>
      </c>
      <c r="S1102" s="183">
        <v>0</v>
      </c>
      <c r="T1102" s="184">
        <f>S1102*H1102</f>
        <v>0</v>
      </c>
      <c r="U1102" s="35"/>
      <c r="V1102" s="35"/>
      <c r="W1102" s="35"/>
      <c r="X1102" s="35"/>
      <c r="Y1102" s="35"/>
      <c r="Z1102" s="35"/>
      <c r="AA1102" s="35"/>
      <c r="AB1102" s="35"/>
      <c r="AC1102" s="35"/>
      <c r="AD1102" s="35"/>
      <c r="AE1102" s="35"/>
      <c r="AR1102" s="185" t="s">
        <v>305</v>
      </c>
      <c r="AT1102" s="185" t="s">
        <v>151</v>
      </c>
      <c r="AU1102" s="185" t="s">
        <v>83</v>
      </c>
      <c r="AY1102" s="18" t="s">
        <v>149</v>
      </c>
      <c r="BE1102" s="186">
        <f>IF(N1102="základní",J1102,0)</f>
        <v>0</v>
      </c>
      <c r="BF1102" s="186">
        <f>IF(N1102="snížená",J1102,0)</f>
        <v>0</v>
      </c>
      <c r="BG1102" s="186">
        <f>IF(N1102="zákl. přenesená",J1102,0)</f>
        <v>0</v>
      </c>
      <c r="BH1102" s="186">
        <f>IF(N1102="sníž. přenesená",J1102,0)</f>
        <v>0</v>
      </c>
      <c r="BI1102" s="186">
        <f>IF(N1102="nulová",J1102,0)</f>
        <v>0</v>
      </c>
      <c r="BJ1102" s="18" t="s">
        <v>81</v>
      </c>
      <c r="BK1102" s="186">
        <f>ROUND(I1102*H1102,2)</f>
        <v>0</v>
      </c>
      <c r="BL1102" s="18" t="s">
        <v>305</v>
      </c>
      <c r="BM1102" s="185" t="s">
        <v>1394</v>
      </c>
    </row>
    <row r="1103" spans="1:65" s="2" customFormat="1" ht="19.5">
      <c r="A1103" s="35"/>
      <c r="B1103" s="36"/>
      <c r="C1103" s="37"/>
      <c r="D1103" s="187" t="s">
        <v>158</v>
      </c>
      <c r="E1103" s="37"/>
      <c r="F1103" s="188" t="s">
        <v>1395</v>
      </c>
      <c r="G1103" s="37"/>
      <c r="H1103" s="37"/>
      <c r="I1103" s="189"/>
      <c r="J1103" s="37"/>
      <c r="K1103" s="37"/>
      <c r="L1103" s="40"/>
      <c r="M1103" s="190"/>
      <c r="N1103" s="191"/>
      <c r="O1103" s="65"/>
      <c r="P1103" s="65"/>
      <c r="Q1103" s="65"/>
      <c r="R1103" s="65"/>
      <c r="S1103" s="65"/>
      <c r="T1103" s="66"/>
      <c r="U1103" s="35"/>
      <c r="V1103" s="35"/>
      <c r="W1103" s="35"/>
      <c r="X1103" s="35"/>
      <c r="Y1103" s="35"/>
      <c r="Z1103" s="35"/>
      <c r="AA1103" s="35"/>
      <c r="AB1103" s="35"/>
      <c r="AC1103" s="35"/>
      <c r="AD1103" s="35"/>
      <c r="AE1103" s="35"/>
      <c r="AT1103" s="18" t="s">
        <v>158</v>
      </c>
      <c r="AU1103" s="18" t="s">
        <v>83</v>
      </c>
    </row>
    <row r="1104" spans="1:65" s="2" customFormat="1" ht="11.25">
      <c r="A1104" s="35"/>
      <c r="B1104" s="36"/>
      <c r="C1104" s="37"/>
      <c r="D1104" s="192" t="s">
        <v>160</v>
      </c>
      <c r="E1104" s="37"/>
      <c r="F1104" s="193" t="s">
        <v>1396</v>
      </c>
      <c r="G1104" s="37"/>
      <c r="H1104" s="37"/>
      <c r="I1104" s="189"/>
      <c r="J1104" s="37"/>
      <c r="K1104" s="37"/>
      <c r="L1104" s="40"/>
      <c r="M1104" s="190"/>
      <c r="N1104" s="191"/>
      <c r="O1104" s="65"/>
      <c r="P1104" s="65"/>
      <c r="Q1104" s="65"/>
      <c r="R1104" s="65"/>
      <c r="S1104" s="65"/>
      <c r="T1104" s="66"/>
      <c r="U1104" s="35"/>
      <c r="V1104" s="35"/>
      <c r="W1104" s="35"/>
      <c r="X1104" s="35"/>
      <c r="Y1104" s="35"/>
      <c r="Z1104" s="35"/>
      <c r="AA1104" s="35"/>
      <c r="AB1104" s="35"/>
      <c r="AC1104" s="35"/>
      <c r="AD1104" s="35"/>
      <c r="AE1104" s="35"/>
      <c r="AT1104" s="18" t="s">
        <v>160</v>
      </c>
      <c r="AU1104" s="18" t="s">
        <v>83</v>
      </c>
    </row>
    <row r="1105" spans="1:65" s="14" customFormat="1" ht="11.25">
      <c r="B1105" s="206"/>
      <c r="C1105" s="207"/>
      <c r="D1105" s="187" t="s">
        <v>169</v>
      </c>
      <c r="E1105" s="208" t="s">
        <v>19</v>
      </c>
      <c r="F1105" s="209" t="s">
        <v>1389</v>
      </c>
      <c r="G1105" s="207"/>
      <c r="H1105" s="208" t="s">
        <v>19</v>
      </c>
      <c r="I1105" s="210"/>
      <c r="J1105" s="207"/>
      <c r="K1105" s="207"/>
      <c r="L1105" s="211"/>
      <c r="M1105" s="212"/>
      <c r="N1105" s="213"/>
      <c r="O1105" s="213"/>
      <c r="P1105" s="213"/>
      <c r="Q1105" s="213"/>
      <c r="R1105" s="213"/>
      <c r="S1105" s="213"/>
      <c r="T1105" s="214"/>
      <c r="AT1105" s="215" t="s">
        <v>169</v>
      </c>
      <c r="AU1105" s="215" t="s">
        <v>83</v>
      </c>
      <c r="AV1105" s="14" t="s">
        <v>81</v>
      </c>
      <c r="AW1105" s="14" t="s">
        <v>34</v>
      </c>
      <c r="AX1105" s="14" t="s">
        <v>73</v>
      </c>
      <c r="AY1105" s="215" t="s">
        <v>149</v>
      </c>
    </row>
    <row r="1106" spans="1:65" s="13" customFormat="1" ht="11.25">
      <c r="B1106" s="195"/>
      <c r="C1106" s="196"/>
      <c r="D1106" s="187" t="s">
        <v>169</v>
      </c>
      <c r="E1106" s="197" t="s">
        <v>19</v>
      </c>
      <c r="F1106" s="198" t="s">
        <v>1390</v>
      </c>
      <c r="G1106" s="196"/>
      <c r="H1106" s="199">
        <v>7.2220000000000004</v>
      </c>
      <c r="I1106" s="200"/>
      <c r="J1106" s="196"/>
      <c r="K1106" s="196"/>
      <c r="L1106" s="201"/>
      <c r="M1106" s="202"/>
      <c r="N1106" s="203"/>
      <c r="O1106" s="203"/>
      <c r="P1106" s="203"/>
      <c r="Q1106" s="203"/>
      <c r="R1106" s="203"/>
      <c r="S1106" s="203"/>
      <c r="T1106" s="204"/>
      <c r="AT1106" s="205" t="s">
        <v>169</v>
      </c>
      <c r="AU1106" s="205" t="s">
        <v>83</v>
      </c>
      <c r="AV1106" s="13" t="s">
        <v>83</v>
      </c>
      <c r="AW1106" s="13" t="s">
        <v>34</v>
      </c>
      <c r="AX1106" s="13" t="s">
        <v>73</v>
      </c>
      <c r="AY1106" s="205" t="s">
        <v>149</v>
      </c>
    </row>
    <row r="1107" spans="1:65" s="2" customFormat="1" ht="16.5" customHeight="1">
      <c r="A1107" s="35"/>
      <c r="B1107" s="36"/>
      <c r="C1107" s="174" t="s">
        <v>1397</v>
      </c>
      <c r="D1107" s="174" t="s">
        <v>151</v>
      </c>
      <c r="E1107" s="175" t="s">
        <v>1398</v>
      </c>
      <c r="F1107" s="176" t="s">
        <v>1399</v>
      </c>
      <c r="G1107" s="177" t="s">
        <v>154</v>
      </c>
      <c r="H1107" s="178">
        <v>3.6110000000000002</v>
      </c>
      <c r="I1107" s="179"/>
      <c r="J1107" s="180">
        <f>ROUND(I1107*H1107,2)</f>
        <v>0</v>
      </c>
      <c r="K1107" s="176" t="s">
        <v>155</v>
      </c>
      <c r="L1107" s="40"/>
      <c r="M1107" s="181" t="s">
        <v>19</v>
      </c>
      <c r="N1107" s="182" t="s">
        <v>44</v>
      </c>
      <c r="O1107" s="65"/>
      <c r="P1107" s="183">
        <f>O1107*H1107</f>
        <v>0</v>
      </c>
      <c r="Q1107" s="183">
        <v>0</v>
      </c>
      <c r="R1107" s="183">
        <f>Q1107*H1107</f>
        <v>0</v>
      </c>
      <c r="S1107" s="183">
        <v>1.4999999999999999E-2</v>
      </c>
      <c r="T1107" s="184">
        <f>S1107*H1107</f>
        <v>5.4164999999999998E-2</v>
      </c>
      <c r="U1107" s="35"/>
      <c r="V1107" s="35"/>
      <c r="W1107" s="35"/>
      <c r="X1107" s="35"/>
      <c r="Y1107" s="35"/>
      <c r="Z1107" s="35"/>
      <c r="AA1107" s="35"/>
      <c r="AB1107" s="35"/>
      <c r="AC1107" s="35"/>
      <c r="AD1107" s="35"/>
      <c r="AE1107" s="35"/>
      <c r="AR1107" s="185" t="s">
        <v>305</v>
      </c>
      <c r="AT1107" s="185" t="s">
        <v>151</v>
      </c>
      <c r="AU1107" s="185" t="s">
        <v>83</v>
      </c>
      <c r="AY1107" s="18" t="s">
        <v>149</v>
      </c>
      <c r="BE1107" s="186">
        <f>IF(N1107="základní",J1107,0)</f>
        <v>0</v>
      </c>
      <c r="BF1107" s="186">
        <f>IF(N1107="snížená",J1107,0)</f>
        <v>0</v>
      </c>
      <c r="BG1107" s="186">
        <f>IF(N1107="zákl. přenesená",J1107,0)</f>
        <v>0</v>
      </c>
      <c r="BH1107" s="186">
        <f>IF(N1107="sníž. přenesená",J1107,0)</f>
        <v>0</v>
      </c>
      <c r="BI1107" s="186">
        <f>IF(N1107="nulová",J1107,0)</f>
        <v>0</v>
      </c>
      <c r="BJ1107" s="18" t="s">
        <v>81</v>
      </c>
      <c r="BK1107" s="186">
        <f>ROUND(I1107*H1107,2)</f>
        <v>0</v>
      </c>
      <c r="BL1107" s="18" t="s">
        <v>305</v>
      </c>
      <c r="BM1107" s="185" t="s">
        <v>1400</v>
      </c>
    </row>
    <row r="1108" spans="1:65" s="2" customFormat="1" ht="19.5">
      <c r="A1108" s="35"/>
      <c r="B1108" s="36"/>
      <c r="C1108" s="37"/>
      <c r="D1108" s="187" t="s">
        <v>158</v>
      </c>
      <c r="E1108" s="37"/>
      <c r="F1108" s="188" t="s">
        <v>1401</v>
      </c>
      <c r="G1108" s="37"/>
      <c r="H1108" s="37"/>
      <c r="I1108" s="189"/>
      <c r="J1108" s="37"/>
      <c r="K1108" s="37"/>
      <c r="L1108" s="40"/>
      <c r="M1108" s="190"/>
      <c r="N1108" s="191"/>
      <c r="O1108" s="65"/>
      <c r="P1108" s="65"/>
      <c r="Q1108" s="65"/>
      <c r="R1108" s="65"/>
      <c r="S1108" s="65"/>
      <c r="T1108" s="66"/>
      <c r="U1108" s="35"/>
      <c r="V1108" s="35"/>
      <c r="W1108" s="35"/>
      <c r="X1108" s="35"/>
      <c r="Y1108" s="35"/>
      <c r="Z1108" s="35"/>
      <c r="AA1108" s="35"/>
      <c r="AB1108" s="35"/>
      <c r="AC1108" s="35"/>
      <c r="AD1108" s="35"/>
      <c r="AE1108" s="35"/>
      <c r="AT1108" s="18" t="s">
        <v>158</v>
      </c>
      <c r="AU1108" s="18" t="s">
        <v>83</v>
      </c>
    </row>
    <row r="1109" spans="1:65" s="2" customFormat="1" ht="11.25">
      <c r="A1109" s="35"/>
      <c r="B1109" s="36"/>
      <c r="C1109" s="37"/>
      <c r="D1109" s="192" t="s">
        <v>160</v>
      </c>
      <c r="E1109" s="37"/>
      <c r="F1109" s="193" t="s">
        <v>1402</v>
      </c>
      <c r="G1109" s="37"/>
      <c r="H1109" s="37"/>
      <c r="I1109" s="189"/>
      <c r="J1109" s="37"/>
      <c r="K1109" s="37"/>
      <c r="L1109" s="40"/>
      <c r="M1109" s="190"/>
      <c r="N1109" s="191"/>
      <c r="O1109" s="65"/>
      <c r="P1109" s="65"/>
      <c r="Q1109" s="65"/>
      <c r="R1109" s="65"/>
      <c r="S1109" s="65"/>
      <c r="T1109" s="66"/>
      <c r="U1109" s="35"/>
      <c r="V1109" s="35"/>
      <c r="W1109" s="35"/>
      <c r="X1109" s="35"/>
      <c r="Y1109" s="35"/>
      <c r="Z1109" s="35"/>
      <c r="AA1109" s="35"/>
      <c r="AB1109" s="35"/>
      <c r="AC1109" s="35"/>
      <c r="AD1109" s="35"/>
      <c r="AE1109" s="35"/>
      <c r="AT1109" s="18" t="s">
        <v>160</v>
      </c>
      <c r="AU1109" s="18" t="s">
        <v>83</v>
      </c>
    </row>
    <row r="1110" spans="1:65" s="14" customFormat="1" ht="11.25">
      <c r="B1110" s="206"/>
      <c r="C1110" s="207"/>
      <c r="D1110" s="187" t="s">
        <v>169</v>
      </c>
      <c r="E1110" s="208" t="s">
        <v>19</v>
      </c>
      <c r="F1110" s="209" t="s">
        <v>1389</v>
      </c>
      <c r="G1110" s="207"/>
      <c r="H1110" s="208" t="s">
        <v>19</v>
      </c>
      <c r="I1110" s="210"/>
      <c r="J1110" s="207"/>
      <c r="K1110" s="207"/>
      <c r="L1110" s="211"/>
      <c r="M1110" s="212"/>
      <c r="N1110" s="213"/>
      <c r="O1110" s="213"/>
      <c r="P1110" s="213"/>
      <c r="Q1110" s="213"/>
      <c r="R1110" s="213"/>
      <c r="S1110" s="213"/>
      <c r="T1110" s="214"/>
      <c r="AT1110" s="215" t="s">
        <v>169</v>
      </c>
      <c r="AU1110" s="215" t="s">
        <v>83</v>
      </c>
      <c r="AV1110" s="14" t="s">
        <v>81</v>
      </c>
      <c r="AW1110" s="14" t="s">
        <v>34</v>
      </c>
      <c r="AX1110" s="14" t="s">
        <v>73</v>
      </c>
      <c r="AY1110" s="215" t="s">
        <v>149</v>
      </c>
    </row>
    <row r="1111" spans="1:65" s="13" customFormat="1" ht="11.25">
      <c r="B1111" s="195"/>
      <c r="C1111" s="196"/>
      <c r="D1111" s="187" t="s">
        <v>169</v>
      </c>
      <c r="E1111" s="197" t="s">
        <v>19</v>
      </c>
      <c r="F1111" s="198" t="s">
        <v>1403</v>
      </c>
      <c r="G1111" s="196"/>
      <c r="H1111" s="199">
        <v>3.6110000000000002</v>
      </c>
      <c r="I1111" s="200"/>
      <c r="J1111" s="196"/>
      <c r="K1111" s="196"/>
      <c r="L1111" s="201"/>
      <c r="M1111" s="202"/>
      <c r="N1111" s="203"/>
      <c r="O1111" s="203"/>
      <c r="P1111" s="203"/>
      <c r="Q1111" s="203"/>
      <c r="R1111" s="203"/>
      <c r="S1111" s="203"/>
      <c r="T1111" s="204"/>
      <c r="AT1111" s="205" t="s">
        <v>169</v>
      </c>
      <c r="AU1111" s="205" t="s">
        <v>83</v>
      </c>
      <c r="AV1111" s="13" t="s">
        <v>83</v>
      </c>
      <c r="AW1111" s="13" t="s">
        <v>34</v>
      </c>
      <c r="AX1111" s="13" t="s">
        <v>73</v>
      </c>
      <c r="AY1111" s="205" t="s">
        <v>149</v>
      </c>
    </row>
    <row r="1112" spans="1:65" s="2" customFormat="1" ht="21.75" customHeight="1">
      <c r="A1112" s="35"/>
      <c r="B1112" s="36"/>
      <c r="C1112" s="174" t="s">
        <v>1404</v>
      </c>
      <c r="D1112" s="174" t="s">
        <v>151</v>
      </c>
      <c r="E1112" s="175" t="s">
        <v>1405</v>
      </c>
      <c r="F1112" s="176" t="s">
        <v>1406</v>
      </c>
      <c r="G1112" s="177" t="s">
        <v>154</v>
      </c>
      <c r="H1112" s="178">
        <v>252.11099999999999</v>
      </c>
      <c r="I1112" s="179"/>
      <c r="J1112" s="180">
        <f>ROUND(I1112*H1112,2)</f>
        <v>0</v>
      </c>
      <c r="K1112" s="176" t="s">
        <v>155</v>
      </c>
      <c r="L1112" s="40"/>
      <c r="M1112" s="181" t="s">
        <v>19</v>
      </c>
      <c r="N1112" s="182" t="s">
        <v>44</v>
      </c>
      <c r="O1112" s="65"/>
      <c r="P1112" s="183">
        <f>O1112*H1112</f>
        <v>0</v>
      </c>
      <c r="Q1112" s="183">
        <v>0</v>
      </c>
      <c r="R1112" s="183">
        <f>Q1112*H1112</f>
        <v>0</v>
      </c>
      <c r="S1112" s="183">
        <v>0</v>
      </c>
      <c r="T1112" s="184">
        <f>S1112*H1112</f>
        <v>0</v>
      </c>
      <c r="U1112" s="35"/>
      <c r="V1112" s="35"/>
      <c r="W1112" s="35"/>
      <c r="X1112" s="35"/>
      <c r="Y1112" s="35"/>
      <c r="Z1112" s="35"/>
      <c r="AA1112" s="35"/>
      <c r="AB1112" s="35"/>
      <c r="AC1112" s="35"/>
      <c r="AD1112" s="35"/>
      <c r="AE1112" s="35"/>
      <c r="AR1112" s="185" t="s">
        <v>305</v>
      </c>
      <c r="AT1112" s="185" t="s">
        <v>151</v>
      </c>
      <c r="AU1112" s="185" t="s">
        <v>83</v>
      </c>
      <c r="AY1112" s="18" t="s">
        <v>149</v>
      </c>
      <c r="BE1112" s="186">
        <f>IF(N1112="základní",J1112,0)</f>
        <v>0</v>
      </c>
      <c r="BF1112" s="186">
        <f>IF(N1112="snížená",J1112,0)</f>
        <v>0</v>
      </c>
      <c r="BG1112" s="186">
        <f>IF(N1112="zákl. přenesená",J1112,0)</f>
        <v>0</v>
      </c>
      <c r="BH1112" s="186">
        <f>IF(N1112="sníž. přenesená",J1112,0)</f>
        <v>0</v>
      </c>
      <c r="BI1112" s="186">
        <f>IF(N1112="nulová",J1112,0)</f>
        <v>0</v>
      </c>
      <c r="BJ1112" s="18" t="s">
        <v>81</v>
      </c>
      <c r="BK1112" s="186">
        <f>ROUND(I1112*H1112,2)</f>
        <v>0</v>
      </c>
      <c r="BL1112" s="18" t="s">
        <v>305</v>
      </c>
      <c r="BM1112" s="185" t="s">
        <v>1407</v>
      </c>
    </row>
    <row r="1113" spans="1:65" s="2" customFormat="1" ht="11.25">
      <c r="A1113" s="35"/>
      <c r="B1113" s="36"/>
      <c r="C1113" s="37"/>
      <c r="D1113" s="187" t="s">
        <v>158</v>
      </c>
      <c r="E1113" s="37"/>
      <c r="F1113" s="188" t="s">
        <v>1408</v>
      </c>
      <c r="G1113" s="37"/>
      <c r="H1113" s="37"/>
      <c r="I1113" s="189"/>
      <c r="J1113" s="37"/>
      <c r="K1113" s="37"/>
      <c r="L1113" s="40"/>
      <c r="M1113" s="190"/>
      <c r="N1113" s="191"/>
      <c r="O1113" s="65"/>
      <c r="P1113" s="65"/>
      <c r="Q1113" s="65"/>
      <c r="R1113" s="65"/>
      <c r="S1113" s="65"/>
      <c r="T1113" s="66"/>
      <c r="U1113" s="35"/>
      <c r="V1113" s="35"/>
      <c r="W1113" s="35"/>
      <c r="X1113" s="35"/>
      <c r="Y1113" s="35"/>
      <c r="Z1113" s="35"/>
      <c r="AA1113" s="35"/>
      <c r="AB1113" s="35"/>
      <c r="AC1113" s="35"/>
      <c r="AD1113" s="35"/>
      <c r="AE1113" s="35"/>
      <c r="AT1113" s="18" t="s">
        <v>158</v>
      </c>
      <c r="AU1113" s="18" t="s">
        <v>83</v>
      </c>
    </row>
    <row r="1114" spans="1:65" s="2" customFormat="1" ht="11.25">
      <c r="A1114" s="35"/>
      <c r="B1114" s="36"/>
      <c r="C1114" s="37"/>
      <c r="D1114" s="192" t="s">
        <v>160</v>
      </c>
      <c r="E1114" s="37"/>
      <c r="F1114" s="193" t="s">
        <v>1409</v>
      </c>
      <c r="G1114" s="37"/>
      <c r="H1114" s="37"/>
      <c r="I1114" s="189"/>
      <c r="J1114" s="37"/>
      <c r="K1114" s="37"/>
      <c r="L1114" s="40"/>
      <c r="M1114" s="190"/>
      <c r="N1114" s="191"/>
      <c r="O1114" s="65"/>
      <c r="P1114" s="65"/>
      <c r="Q1114" s="65"/>
      <c r="R1114" s="65"/>
      <c r="S1114" s="65"/>
      <c r="T1114" s="66"/>
      <c r="U1114" s="35"/>
      <c r="V1114" s="35"/>
      <c r="W1114" s="35"/>
      <c r="X1114" s="35"/>
      <c r="Y1114" s="35"/>
      <c r="Z1114" s="35"/>
      <c r="AA1114" s="35"/>
      <c r="AB1114" s="35"/>
      <c r="AC1114" s="35"/>
      <c r="AD1114" s="35"/>
      <c r="AE1114" s="35"/>
      <c r="AT1114" s="18" t="s">
        <v>160</v>
      </c>
      <c r="AU1114" s="18" t="s">
        <v>83</v>
      </c>
    </row>
    <row r="1115" spans="1:65" s="14" customFormat="1" ht="11.25">
      <c r="B1115" s="206"/>
      <c r="C1115" s="207"/>
      <c r="D1115" s="187" t="s">
        <v>169</v>
      </c>
      <c r="E1115" s="208" t="s">
        <v>19</v>
      </c>
      <c r="F1115" s="209" t="s">
        <v>1389</v>
      </c>
      <c r="G1115" s="207"/>
      <c r="H1115" s="208" t="s">
        <v>19</v>
      </c>
      <c r="I1115" s="210"/>
      <c r="J1115" s="207"/>
      <c r="K1115" s="207"/>
      <c r="L1115" s="211"/>
      <c r="M1115" s="212"/>
      <c r="N1115" s="213"/>
      <c r="O1115" s="213"/>
      <c r="P1115" s="213"/>
      <c r="Q1115" s="213"/>
      <c r="R1115" s="213"/>
      <c r="S1115" s="213"/>
      <c r="T1115" s="214"/>
      <c r="AT1115" s="215" t="s">
        <v>169</v>
      </c>
      <c r="AU1115" s="215" t="s">
        <v>83</v>
      </c>
      <c r="AV1115" s="14" t="s">
        <v>81</v>
      </c>
      <c r="AW1115" s="14" t="s">
        <v>34</v>
      </c>
      <c r="AX1115" s="14" t="s">
        <v>73</v>
      </c>
      <c r="AY1115" s="215" t="s">
        <v>149</v>
      </c>
    </row>
    <row r="1116" spans="1:65" s="13" customFormat="1" ht="11.25">
      <c r="B1116" s="195"/>
      <c r="C1116" s="196"/>
      <c r="D1116" s="187" t="s">
        <v>169</v>
      </c>
      <c r="E1116" s="197" t="s">
        <v>19</v>
      </c>
      <c r="F1116" s="198" t="s">
        <v>1403</v>
      </c>
      <c r="G1116" s="196"/>
      <c r="H1116" s="199">
        <v>3.6110000000000002</v>
      </c>
      <c r="I1116" s="200"/>
      <c r="J1116" s="196"/>
      <c r="K1116" s="196"/>
      <c r="L1116" s="201"/>
      <c r="M1116" s="202"/>
      <c r="N1116" s="203"/>
      <c r="O1116" s="203"/>
      <c r="P1116" s="203"/>
      <c r="Q1116" s="203"/>
      <c r="R1116" s="203"/>
      <c r="S1116" s="203"/>
      <c r="T1116" s="204"/>
      <c r="AT1116" s="205" t="s">
        <v>169</v>
      </c>
      <c r="AU1116" s="205" t="s">
        <v>83</v>
      </c>
      <c r="AV1116" s="13" t="s">
        <v>83</v>
      </c>
      <c r="AW1116" s="13" t="s">
        <v>34</v>
      </c>
      <c r="AX1116" s="13" t="s">
        <v>73</v>
      </c>
      <c r="AY1116" s="205" t="s">
        <v>149</v>
      </c>
    </row>
    <row r="1117" spans="1:65" s="14" customFormat="1" ht="11.25">
      <c r="B1117" s="206"/>
      <c r="C1117" s="207"/>
      <c r="D1117" s="187" t="s">
        <v>169</v>
      </c>
      <c r="E1117" s="208" t="s">
        <v>19</v>
      </c>
      <c r="F1117" s="209" t="s">
        <v>231</v>
      </c>
      <c r="G1117" s="207"/>
      <c r="H1117" s="208" t="s">
        <v>19</v>
      </c>
      <c r="I1117" s="210"/>
      <c r="J1117" s="207"/>
      <c r="K1117" s="207"/>
      <c r="L1117" s="211"/>
      <c r="M1117" s="212"/>
      <c r="N1117" s="213"/>
      <c r="O1117" s="213"/>
      <c r="P1117" s="213"/>
      <c r="Q1117" s="213"/>
      <c r="R1117" s="213"/>
      <c r="S1117" s="213"/>
      <c r="T1117" s="214"/>
      <c r="AT1117" s="215" t="s">
        <v>169</v>
      </c>
      <c r="AU1117" s="215" t="s">
        <v>83</v>
      </c>
      <c r="AV1117" s="14" t="s">
        <v>81</v>
      </c>
      <c r="AW1117" s="14" t="s">
        <v>34</v>
      </c>
      <c r="AX1117" s="14" t="s">
        <v>73</v>
      </c>
      <c r="AY1117" s="215" t="s">
        <v>149</v>
      </c>
    </row>
    <row r="1118" spans="1:65" s="13" customFormat="1" ht="11.25">
      <c r="B1118" s="195"/>
      <c r="C1118" s="196"/>
      <c r="D1118" s="187" t="s">
        <v>169</v>
      </c>
      <c r="E1118" s="197" t="s">
        <v>19</v>
      </c>
      <c r="F1118" s="198" t="s">
        <v>1410</v>
      </c>
      <c r="G1118" s="196"/>
      <c r="H1118" s="199">
        <v>143</v>
      </c>
      <c r="I1118" s="200"/>
      <c r="J1118" s="196"/>
      <c r="K1118" s="196"/>
      <c r="L1118" s="201"/>
      <c r="M1118" s="202"/>
      <c r="N1118" s="203"/>
      <c r="O1118" s="203"/>
      <c r="P1118" s="203"/>
      <c r="Q1118" s="203"/>
      <c r="R1118" s="203"/>
      <c r="S1118" s="203"/>
      <c r="T1118" s="204"/>
      <c r="AT1118" s="205" t="s">
        <v>169</v>
      </c>
      <c r="AU1118" s="205" t="s">
        <v>83</v>
      </c>
      <c r="AV1118" s="13" t="s">
        <v>83</v>
      </c>
      <c r="AW1118" s="13" t="s">
        <v>34</v>
      </c>
      <c r="AX1118" s="13" t="s">
        <v>73</v>
      </c>
      <c r="AY1118" s="205" t="s">
        <v>149</v>
      </c>
    </row>
    <row r="1119" spans="1:65" s="14" customFormat="1" ht="11.25">
      <c r="B1119" s="206"/>
      <c r="C1119" s="207"/>
      <c r="D1119" s="187" t="s">
        <v>169</v>
      </c>
      <c r="E1119" s="208" t="s">
        <v>19</v>
      </c>
      <c r="F1119" s="209" t="s">
        <v>214</v>
      </c>
      <c r="G1119" s="207"/>
      <c r="H1119" s="208" t="s">
        <v>19</v>
      </c>
      <c r="I1119" s="210"/>
      <c r="J1119" s="207"/>
      <c r="K1119" s="207"/>
      <c r="L1119" s="211"/>
      <c r="M1119" s="212"/>
      <c r="N1119" s="213"/>
      <c r="O1119" s="213"/>
      <c r="P1119" s="213"/>
      <c r="Q1119" s="213"/>
      <c r="R1119" s="213"/>
      <c r="S1119" s="213"/>
      <c r="T1119" s="214"/>
      <c r="AT1119" s="215" t="s">
        <v>169</v>
      </c>
      <c r="AU1119" s="215" t="s">
        <v>83</v>
      </c>
      <c r="AV1119" s="14" t="s">
        <v>81</v>
      </c>
      <c r="AW1119" s="14" t="s">
        <v>34</v>
      </c>
      <c r="AX1119" s="14" t="s">
        <v>73</v>
      </c>
      <c r="AY1119" s="215" t="s">
        <v>149</v>
      </c>
    </row>
    <row r="1120" spans="1:65" s="13" customFormat="1" ht="11.25">
      <c r="B1120" s="195"/>
      <c r="C1120" s="196"/>
      <c r="D1120" s="187" t="s">
        <v>169</v>
      </c>
      <c r="E1120" s="197" t="s">
        <v>19</v>
      </c>
      <c r="F1120" s="198" t="s">
        <v>1411</v>
      </c>
      <c r="G1120" s="196"/>
      <c r="H1120" s="199">
        <v>105.5</v>
      </c>
      <c r="I1120" s="200"/>
      <c r="J1120" s="196"/>
      <c r="K1120" s="196"/>
      <c r="L1120" s="201"/>
      <c r="M1120" s="202"/>
      <c r="N1120" s="203"/>
      <c r="O1120" s="203"/>
      <c r="P1120" s="203"/>
      <c r="Q1120" s="203"/>
      <c r="R1120" s="203"/>
      <c r="S1120" s="203"/>
      <c r="T1120" s="204"/>
      <c r="AT1120" s="205" t="s">
        <v>169</v>
      </c>
      <c r="AU1120" s="205" t="s">
        <v>83</v>
      </c>
      <c r="AV1120" s="13" t="s">
        <v>83</v>
      </c>
      <c r="AW1120" s="13" t="s">
        <v>34</v>
      </c>
      <c r="AX1120" s="13" t="s">
        <v>73</v>
      </c>
      <c r="AY1120" s="205" t="s">
        <v>149</v>
      </c>
    </row>
    <row r="1121" spans="1:65" s="2" customFormat="1" ht="16.5" customHeight="1">
      <c r="A1121" s="35"/>
      <c r="B1121" s="36"/>
      <c r="C1121" s="216" t="s">
        <v>1412</v>
      </c>
      <c r="D1121" s="216" t="s">
        <v>556</v>
      </c>
      <c r="E1121" s="217" t="s">
        <v>1413</v>
      </c>
      <c r="F1121" s="218" t="s">
        <v>1414</v>
      </c>
      <c r="G1121" s="219" t="s">
        <v>181</v>
      </c>
      <c r="H1121" s="220">
        <v>6.9329999999999998</v>
      </c>
      <c r="I1121" s="221"/>
      <c r="J1121" s="222">
        <f>ROUND(I1121*H1121,2)</f>
        <v>0</v>
      </c>
      <c r="K1121" s="218" t="s">
        <v>155</v>
      </c>
      <c r="L1121" s="223"/>
      <c r="M1121" s="224" t="s">
        <v>19</v>
      </c>
      <c r="N1121" s="225" t="s">
        <v>44</v>
      </c>
      <c r="O1121" s="65"/>
      <c r="P1121" s="183">
        <f>O1121*H1121</f>
        <v>0</v>
      </c>
      <c r="Q1121" s="183">
        <v>0.55000000000000004</v>
      </c>
      <c r="R1121" s="183">
        <f>Q1121*H1121</f>
        <v>3.8131500000000003</v>
      </c>
      <c r="S1121" s="183">
        <v>0</v>
      </c>
      <c r="T1121" s="184">
        <f>S1121*H1121</f>
        <v>0</v>
      </c>
      <c r="U1121" s="35"/>
      <c r="V1121" s="35"/>
      <c r="W1121" s="35"/>
      <c r="X1121" s="35"/>
      <c r="Y1121" s="35"/>
      <c r="Z1121" s="35"/>
      <c r="AA1121" s="35"/>
      <c r="AB1121" s="35"/>
      <c r="AC1121" s="35"/>
      <c r="AD1121" s="35"/>
      <c r="AE1121" s="35"/>
      <c r="AR1121" s="185" t="s">
        <v>480</v>
      </c>
      <c r="AT1121" s="185" t="s">
        <v>556</v>
      </c>
      <c r="AU1121" s="185" t="s">
        <v>83</v>
      </c>
      <c r="AY1121" s="18" t="s">
        <v>149</v>
      </c>
      <c r="BE1121" s="186">
        <f>IF(N1121="základní",J1121,0)</f>
        <v>0</v>
      </c>
      <c r="BF1121" s="186">
        <f>IF(N1121="snížená",J1121,0)</f>
        <v>0</v>
      </c>
      <c r="BG1121" s="186">
        <f>IF(N1121="zákl. přenesená",J1121,0)</f>
        <v>0</v>
      </c>
      <c r="BH1121" s="186">
        <f>IF(N1121="sníž. přenesená",J1121,0)</f>
        <v>0</v>
      </c>
      <c r="BI1121" s="186">
        <f>IF(N1121="nulová",J1121,0)</f>
        <v>0</v>
      </c>
      <c r="BJ1121" s="18" t="s">
        <v>81</v>
      </c>
      <c r="BK1121" s="186">
        <f>ROUND(I1121*H1121,2)</f>
        <v>0</v>
      </c>
      <c r="BL1121" s="18" t="s">
        <v>305</v>
      </c>
      <c r="BM1121" s="185" t="s">
        <v>1415</v>
      </c>
    </row>
    <row r="1122" spans="1:65" s="2" customFormat="1" ht="11.25">
      <c r="A1122" s="35"/>
      <c r="B1122" s="36"/>
      <c r="C1122" s="37"/>
      <c r="D1122" s="187" t="s">
        <v>158</v>
      </c>
      <c r="E1122" s="37"/>
      <c r="F1122" s="188" t="s">
        <v>1414</v>
      </c>
      <c r="G1122" s="37"/>
      <c r="H1122" s="37"/>
      <c r="I1122" s="189"/>
      <c r="J1122" s="37"/>
      <c r="K1122" s="37"/>
      <c r="L1122" s="40"/>
      <c r="M1122" s="190"/>
      <c r="N1122" s="191"/>
      <c r="O1122" s="65"/>
      <c r="P1122" s="65"/>
      <c r="Q1122" s="65"/>
      <c r="R1122" s="65"/>
      <c r="S1122" s="65"/>
      <c r="T1122" s="66"/>
      <c r="U1122" s="35"/>
      <c r="V1122" s="35"/>
      <c r="W1122" s="35"/>
      <c r="X1122" s="35"/>
      <c r="Y1122" s="35"/>
      <c r="Z1122" s="35"/>
      <c r="AA1122" s="35"/>
      <c r="AB1122" s="35"/>
      <c r="AC1122" s="35"/>
      <c r="AD1122" s="35"/>
      <c r="AE1122" s="35"/>
      <c r="AT1122" s="18" t="s">
        <v>158</v>
      </c>
      <c r="AU1122" s="18" t="s">
        <v>83</v>
      </c>
    </row>
    <row r="1123" spans="1:65" s="14" customFormat="1" ht="11.25">
      <c r="B1123" s="206"/>
      <c r="C1123" s="207"/>
      <c r="D1123" s="187" t="s">
        <v>169</v>
      </c>
      <c r="E1123" s="208" t="s">
        <v>19</v>
      </c>
      <c r="F1123" s="209" t="s">
        <v>1377</v>
      </c>
      <c r="G1123" s="207"/>
      <c r="H1123" s="208" t="s">
        <v>19</v>
      </c>
      <c r="I1123" s="210"/>
      <c r="J1123" s="207"/>
      <c r="K1123" s="207"/>
      <c r="L1123" s="211"/>
      <c r="M1123" s="212"/>
      <c r="N1123" s="213"/>
      <c r="O1123" s="213"/>
      <c r="P1123" s="213"/>
      <c r="Q1123" s="213"/>
      <c r="R1123" s="213"/>
      <c r="S1123" s="213"/>
      <c r="T1123" s="214"/>
      <c r="AT1123" s="215" t="s">
        <v>169</v>
      </c>
      <c r="AU1123" s="215" t="s">
        <v>83</v>
      </c>
      <c r="AV1123" s="14" t="s">
        <v>81</v>
      </c>
      <c r="AW1123" s="14" t="s">
        <v>34</v>
      </c>
      <c r="AX1123" s="14" t="s">
        <v>73</v>
      </c>
      <c r="AY1123" s="215" t="s">
        <v>149</v>
      </c>
    </row>
    <row r="1124" spans="1:65" s="13" customFormat="1" ht="11.25">
      <c r="B1124" s="195"/>
      <c r="C1124" s="196"/>
      <c r="D1124" s="187" t="s">
        <v>169</v>
      </c>
      <c r="E1124" s="197" t="s">
        <v>19</v>
      </c>
      <c r="F1124" s="198" t="s">
        <v>1378</v>
      </c>
      <c r="G1124" s="196"/>
      <c r="H1124" s="199">
        <v>0.09</v>
      </c>
      <c r="I1124" s="200"/>
      <c r="J1124" s="196"/>
      <c r="K1124" s="196"/>
      <c r="L1124" s="201"/>
      <c r="M1124" s="202"/>
      <c r="N1124" s="203"/>
      <c r="O1124" s="203"/>
      <c r="P1124" s="203"/>
      <c r="Q1124" s="203"/>
      <c r="R1124" s="203"/>
      <c r="S1124" s="203"/>
      <c r="T1124" s="204"/>
      <c r="AT1124" s="205" t="s">
        <v>169</v>
      </c>
      <c r="AU1124" s="205" t="s">
        <v>83</v>
      </c>
      <c r="AV1124" s="13" t="s">
        <v>83</v>
      </c>
      <c r="AW1124" s="13" t="s">
        <v>34</v>
      </c>
      <c r="AX1124" s="13" t="s">
        <v>73</v>
      </c>
      <c r="AY1124" s="205" t="s">
        <v>149</v>
      </c>
    </row>
    <row r="1125" spans="1:65" s="14" customFormat="1" ht="11.25">
      <c r="B1125" s="206"/>
      <c r="C1125" s="207"/>
      <c r="D1125" s="187" t="s">
        <v>169</v>
      </c>
      <c r="E1125" s="208" t="s">
        <v>19</v>
      </c>
      <c r="F1125" s="209" t="s">
        <v>231</v>
      </c>
      <c r="G1125" s="207"/>
      <c r="H1125" s="208" t="s">
        <v>19</v>
      </c>
      <c r="I1125" s="210"/>
      <c r="J1125" s="207"/>
      <c r="K1125" s="207"/>
      <c r="L1125" s="211"/>
      <c r="M1125" s="212"/>
      <c r="N1125" s="213"/>
      <c r="O1125" s="213"/>
      <c r="P1125" s="213"/>
      <c r="Q1125" s="213"/>
      <c r="R1125" s="213"/>
      <c r="S1125" s="213"/>
      <c r="T1125" s="214"/>
      <c r="AT1125" s="215" t="s">
        <v>169</v>
      </c>
      <c r="AU1125" s="215" t="s">
        <v>83</v>
      </c>
      <c r="AV1125" s="14" t="s">
        <v>81</v>
      </c>
      <c r="AW1125" s="14" t="s">
        <v>34</v>
      </c>
      <c r="AX1125" s="14" t="s">
        <v>73</v>
      </c>
      <c r="AY1125" s="215" t="s">
        <v>149</v>
      </c>
    </row>
    <row r="1126" spans="1:65" s="13" customFormat="1" ht="11.25">
      <c r="B1126" s="195"/>
      <c r="C1126" s="196"/>
      <c r="D1126" s="187" t="s">
        <v>169</v>
      </c>
      <c r="E1126" s="197" t="s">
        <v>19</v>
      </c>
      <c r="F1126" s="198" t="s">
        <v>1379</v>
      </c>
      <c r="G1126" s="196"/>
      <c r="H1126" s="199">
        <v>3.5750000000000002</v>
      </c>
      <c r="I1126" s="200"/>
      <c r="J1126" s="196"/>
      <c r="K1126" s="196"/>
      <c r="L1126" s="201"/>
      <c r="M1126" s="202"/>
      <c r="N1126" s="203"/>
      <c r="O1126" s="203"/>
      <c r="P1126" s="203"/>
      <c r="Q1126" s="203"/>
      <c r="R1126" s="203"/>
      <c r="S1126" s="203"/>
      <c r="T1126" s="204"/>
      <c r="AT1126" s="205" t="s">
        <v>169</v>
      </c>
      <c r="AU1126" s="205" t="s">
        <v>83</v>
      </c>
      <c r="AV1126" s="13" t="s">
        <v>83</v>
      </c>
      <c r="AW1126" s="13" t="s">
        <v>34</v>
      </c>
      <c r="AX1126" s="13" t="s">
        <v>73</v>
      </c>
      <c r="AY1126" s="205" t="s">
        <v>149</v>
      </c>
    </row>
    <row r="1127" spans="1:65" s="14" customFormat="1" ht="11.25">
      <c r="B1127" s="206"/>
      <c r="C1127" s="207"/>
      <c r="D1127" s="187" t="s">
        <v>169</v>
      </c>
      <c r="E1127" s="208" t="s">
        <v>19</v>
      </c>
      <c r="F1127" s="209" t="s">
        <v>214</v>
      </c>
      <c r="G1127" s="207"/>
      <c r="H1127" s="208" t="s">
        <v>19</v>
      </c>
      <c r="I1127" s="210"/>
      <c r="J1127" s="207"/>
      <c r="K1127" s="207"/>
      <c r="L1127" s="211"/>
      <c r="M1127" s="212"/>
      <c r="N1127" s="213"/>
      <c r="O1127" s="213"/>
      <c r="P1127" s="213"/>
      <c r="Q1127" s="213"/>
      <c r="R1127" s="213"/>
      <c r="S1127" s="213"/>
      <c r="T1127" s="214"/>
      <c r="AT1127" s="215" t="s">
        <v>169</v>
      </c>
      <c r="AU1127" s="215" t="s">
        <v>83</v>
      </c>
      <c r="AV1127" s="14" t="s">
        <v>81</v>
      </c>
      <c r="AW1127" s="14" t="s">
        <v>34</v>
      </c>
      <c r="AX1127" s="14" t="s">
        <v>73</v>
      </c>
      <c r="AY1127" s="215" t="s">
        <v>149</v>
      </c>
    </row>
    <row r="1128" spans="1:65" s="13" customFormat="1" ht="11.25">
      <c r="B1128" s="195"/>
      <c r="C1128" s="196"/>
      <c r="D1128" s="187" t="s">
        <v>169</v>
      </c>
      <c r="E1128" s="197" t="s">
        <v>19</v>
      </c>
      <c r="F1128" s="198" t="s">
        <v>1380</v>
      </c>
      <c r="G1128" s="196"/>
      <c r="H1128" s="199">
        <v>2.6379999999999999</v>
      </c>
      <c r="I1128" s="200"/>
      <c r="J1128" s="196"/>
      <c r="K1128" s="196"/>
      <c r="L1128" s="201"/>
      <c r="M1128" s="202"/>
      <c r="N1128" s="203"/>
      <c r="O1128" s="203"/>
      <c r="P1128" s="203"/>
      <c r="Q1128" s="203"/>
      <c r="R1128" s="203"/>
      <c r="S1128" s="203"/>
      <c r="T1128" s="204"/>
      <c r="AT1128" s="205" t="s">
        <v>169</v>
      </c>
      <c r="AU1128" s="205" t="s">
        <v>83</v>
      </c>
      <c r="AV1128" s="13" t="s">
        <v>83</v>
      </c>
      <c r="AW1128" s="13" t="s">
        <v>34</v>
      </c>
      <c r="AX1128" s="13" t="s">
        <v>73</v>
      </c>
      <c r="AY1128" s="205" t="s">
        <v>149</v>
      </c>
    </row>
    <row r="1129" spans="1:65" s="13" customFormat="1" ht="11.25">
      <c r="B1129" s="195"/>
      <c r="C1129" s="196"/>
      <c r="D1129" s="187" t="s">
        <v>169</v>
      </c>
      <c r="E1129" s="196"/>
      <c r="F1129" s="198" t="s">
        <v>1416</v>
      </c>
      <c r="G1129" s="196"/>
      <c r="H1129" s="199">
        <v>6.9329999999999998</v>
      </c>
      <c r="I1129" s="200"/>
      <c r="J1129" s="196"/>
      <c r="K1129" s="196"/>
      <c r="L1129" s="201"/>
      <c r="M1129" s="202"/>
      <c r="N1129" s="203"/>
      <c r="O1129" s="203"/>
      <c r="P1129" s="203"/>
      <c r="Q1129" s="203"/>
      <c r="R1129" s="203"/>
      <c r="S1129" s="203"/>
      <c r="T1129" s="204"/>
      <c r="AT1129" s="205" t="s">
        <v>169</v>
      </c>
      <c r="AU1129" s="205" t="s">
        <v>83</v>
      </c>
      <c r="AV1129" s="13" t="s">
        <v>83</v>
      </c>
      <c r="AW1129" s="13" t="s">
        <v>4</v>
      </c>
      <c r="AX1129" s="13" t="s">
        <v>81</v>
      </c>
      <c r="AY1129" s="205" t="s">
        <v>149</v>
      </c>
    </row>
    <row r="1130" spans="1:65" s="2" customFormat="1" ht="16.5" customHeight="1">
      <c r="A1130" s="35"/>
      <c r="B1130" s="36"/>
      <c r="C1130" s="174" t="s">
        <v>1417</v>
      </c>
      <c r="D1130" s="174" t="s">
        <v>151</v>
      </c>
      <c r="E1130" s="175" t="s">
        <v>1418</v>
      </c>
      <c r="F1130" s="176" t="s">
        <v>1419</v>
      </c>
      <c r="G1130" s="177" t="s">
        <v>154</v>
      </c>
      <c r="H1130" s="178">
        <v>129.55600000000001</v>
      </c>
      <c r="I1130" s="179"/>
      <c r="J1130" s="180">
        <f>ROUND(I1130*H1130,2)</f>
        <v>0</v>
      </c>
      <c r="K1130" s="176" t="s">
        <v>155</v>
      </c>
      <c r="L1130" s="40"/>
      <c r="M1130" s="181" t="s">
        <v>19</v>
      </c>
      <c r="N1130" s="182" t="s">
        <v>44</v>
      </c>
      <c r="O1130" s="65"/>
      <c r="P1130" s="183">
        <f>O1130*H1130</f>
        <v>0</v>
      </c>
      <c r="Q1130" s="183">
        <v>0</v>
      </c>
      <c r="R1130" s="183">
        <f>Q1130*H1130</f>
        <v>0</v>
      </c>
      <c r="S1130" s="183">
        <v>0</v>
      </c>
      <c r="T1130" s="184">
        <f>S1130*H1130</f>
        <v>0</v>
      </c>
      <c r="U1130" s="35"/>
      <c r="V1130" s="35"/>
      <c r="W1130" s="35"/>
      <c r="X1130" s="35"/>
      <c r="Y1130" s="35"/>
      <c r="Z1130" s="35"/>
      <c r="AA1130" s="35"/>
      <c r="AB1130" s="35"/>
      <c r="AC1130" s="35"/>
      <c r="AD1130" s="35"/>
      <c r="AE1130" s="35"/>
      <c r="AR1130" s="185" t="s">
        <v>305</v>
      </c>
      <c r="AT1130" s="185" t="s">
        <v>151</v>
      </c>
      <c r="AU1130" s="185" t="s">
        <v>83</v>
      </c>
      <c r="AY1130" s="18" t="s">
        <v>149</v>
      </c>
      <c r="BE1130" s="186">
        <f>IF(N1130="základní",J1130,0)</f>
        <v>0</v>
      </c>
      <c r="BF1130" s="186">
        <f>IF(N1130="snížená",J1130,0)</f>
        <v>0</v>
      </c>
      <c r="BG1130" s="186">
        <f>IF(N1130="zákl. přenesená",J1130,0)</f>
        <v>0</v>
      </c>
      <c r="BH1130" s="186">
        <f>IF(N1130="sníž. přenesená",J1130,0)</f>
        <v>0</v>
      </c>
      <c r="BI1130" s="186">
        <f>IF(N1130="nulová",J1130,0)</f>
        <v>0</v>
      </c>
      <c r="BJ1130" s="18" t="s">
        <v>81</v>
      </c>
      <c r="BK1130" s="186">
        <f>ROUND(I1130*H1130,2)</f>
        <v>0</v>
      </c>
      <c r="BL1130" s="18" t="s">
        <v>305</v>
      </c>
      <c r="BM1130" s="185" t="s">
        <v>1420</v>
      </c>
    </row>
    <row r="1131" spans="1:65" s="2" customFormat="1" ht="11.25">
      <c r="A1131" s="35"/>
      <c r="B1131" s="36"/>
      <c r="C1131" s="37"/>
      <c r="D1131" s="187" t="s">
        <v>158</v>
      </c>
      <c r="E1131" s="37"/>
      <c r="F1131" s="188" t="s">
        <v>1421</v>
      </c>
      <c r="G1131" s="37"/>
      <c r="H1131" s="37"/>
      <c r="I1131" s="189"/>
      <c r="J1131" s="37"/>
      <c r="K1131" s="37"/>
      <c r="L1131" s="40"/>
      <c r="M1131" s="190"/>
      <c r="N1131" s="191"/>
      <c r="O1131" s="65"/>
      <c r="P1131" s="65"/>
      <c r="Q1131" s="65"/>
      <c r="R1131" s="65"/>
      <c r="S1131" s="65"/>
      <c r="T1131" s="66"/>
      <c r="U1131" s="35"/>
      <c r="V1131" s="35"/>
      <c r="W1131" s="35"/>
      <c r="X1131" s="35"/>
      <c r="Y1131" s="35"/>
      <c r="Z1131" s="35"/>
      <c r="AA1131" s="35"/>
      <c r="AB1131" s="35"/>
      <c r="AC1131" s="35"/>
      <c r="AD1131" s="35"/>
      <c r="AE1131" s="35"/>
      <c r="AT1131" s="18" t="s">
        <v>158</v>
      </c>
      <c r="AU1131" s="18" t="s">
        <v>83</v>
      </c>
    </row>
    <row r="1132" spans="1:65" s="2" customFormat="1" ht="11.25">
      <c r="A1132" s="35"/>
      <c r="B1132" s="36"/>
      <c r="C1132" s="37"/>
      <c r="D1132" s="192" t="s">
        <v>160</v>
      </c>
      <c r="E1132" s="37"/>
      <c r="F1132" s="193" t="s">
        <v>1422</v>
      </c>
      <c r="G1132" s="37"/>
      <c r="H1132" s="37"/>
      <c r="I1132" s="189"/>
      <c r="J1132" s="37"/>
      <c r="K1132" s="37"/>
      <c r="L1132" s="40"/>
      <c r="M1132" s="190"/>
      <c r="N1132" s="191"/>
      <c r="O1132" s="65"/>
      <c r="P1132" s="65"/>
      <c r="Q1132" s="65"/>
      <c r="R1132" s="65"/>
      <c r="S1132" s="65"/>
      <c r="T1132" s="66"/>
      <c r="U1132" s="35"/>
      <c r="V1132" s="35"/>
      <c r="W1132" s="35"/>
      <c r="X1132" s="35"/>
      <c r="Y1132" s="35"/>
      <c r="Z1132" s="35"/>
      <c r="AA1132" s="35"/>
      <c r="AB1132" s="35"/>
      <c r="AC1132" s="35"/>
      <c r="AD1132" s="35"/>
      <c r="AE1132" s="35"/>
      <c r="AT1132" s="18" t="s">
        <v>160</v>
      </c>
      <c r="AU1132" s="18" t="s">
        <v>83</v>
      </c>
    </row>
    <row r="1133" spans="1:65" s="14" customFormat="1" ht="11.25">
      <c r="B1133" s="206"/>
      <c r="C1133" s="207"/>
      <c r="D1133" s="187" t="s">
        <v>169</v>
      </c>
      <c r="E1133" s="208" t="s">
        <v>19</v>
      </c>
      <c r="F1133" s="209" t="s">
        <v>1423</v>
      </c>
      <c r="G1133" s="207"/>
      <c r="H1133" s="208" t="s">
        <v>19</v>
      </c>
      <c r="I1133" s="210"/>
      <c r="J1133" s="207"/>
      <c r="K1133" s="207"/>
      <c r="L1133" s="211"/>
      <c r="M1133" s="212"/>
      <c r="N1133" s="213"/>
      <c r="O1133" s="213"/>
      <c r="P1133" s="213"/>
      <c r="Q1133" s="213"/>
      <c r="R1133" s="213"/>
      <c r="S1133" s="213"/>
      <c r="T1133" s="214"/>
      <c r="AT1133" s="215" t="s">
        <v>169</v>
      </c>
      <c r="AU1133" s="215" t="s">
        <v>83</v>
      </c>
      <c r="AV1133" s="14" t="s">
        <v>81</v>
      </c>
      <c r="AW1133" s="14" t="s">
        <v>34</v>
      </c>
      <c r="AX1133" s="14" t="s">
        <v>73</v>
      </c>
      <c r="AY1133" s="215" t="s">
        <v>149</v>
      </c>
    </row>
    <row r="1134" spans="1:65" s="13" customFormat="1" ht="11.25">
      <c r="B1134" s="195"/>
      <c r="C1134" s="196"/>
      <c r="D1134" s="187" t="s">
        <v>169</v>
      </c>
      <c r="E1134" s="197" t="s">
        <v>19</v>
      </c>
      <c r="F1134" s="198" t="s">
        <v>1424</v>
      </c>
      <c r="G1134" s="196"/>
      <c r="H1134" s="199">
        <v>16.969000000000001</v>
      </c>
      <c r="I1134" s="200"/>
      <c r="J1134" s="196"/>
      <c r="K1134" s="196"/>
      <c r="L1134" s="201"/>
      <c r="M1134" s="202"/>
      <c r="N1134" s="203"/>
      <c r="O1134" s="203"/>
      <c r="P1134" s="203"/>
      <c r="Q1134" s="203"/>
      <c r="R1134" s="203"/>
      <c r="S1134" s="203"/>
      <c r="T1134" s="204"/>
      <c r="AT1134" s="205" t="s">
        <v>169</v>
      </c>
      <c r="AU1134" s="205" t="s">
        <v>83</v>
      </c>
      <c r="AV1134" s="13" t="s">
        <v>83</v>
      </c>
      <c r="AW1134" s="13" t="s">
        <v>34</v>
      </c>
      <c r="AX1134" s="13" t="s">
        <v>73</v>
      </c>
      <c r="AY1134" s="205" t="s">
        <v>149</v>
      </c>
    </row>
    <row r="1135" spans="1:65" s="14" customFormat="1" ht="11.25">
      <c r="B1135" s="206"/>
      <c r="C1135" s="207"/>
      <c r="D1135" s="187" t="s">
        <v>169</v>
      </c>
      <c r="E1135" s="208" t="s">
        <v>19</v>
      </c>
      <c r="F1135" s="209" t="s">
        <v>1425</v>
      </c>
      <c r="G1135" s="207"/>
      <c r="H1135" s="208" t="s">
        <v>19</v>
      </c>
      <c r="I1135" s="210"/>
      <c r="J1135" s="207"/>
      <c r="K1135" s="207"/>
      <c r="L1135" s="211"/>
      <c r="M1135" s="212"/>
      <c r="N1135" s="213"/>
      <c r="O1135" s="213"/>
      <c r="P1135" s="213"/>
      <c r="Q1135" s="213"/>
      <c r="R1135" s="213"/>
      <c r="S1135" s="213"/>
      <c r="T1135" s="214"/>
      <c r="AT1135" s="215" t="s">
        <v>169</v>
      </c>
      <c r="AU1135" s="215" t="s">
        <v>83</v>
      </c>
      <c r="AV1135" s="14" t="s">
        <v>81</v>
      </c>
      <c r="AW1135" s="14" t="s">
        <v>34</v>
      </c>
      <c r="AX1135" s="14" t="s">
        <v>73</v>
      </c>
      <c r="AY1135" s="215" t="s">
        <v>149</v>
      </c>
    </row>
    <row r="1136" spans="1:65" s="13" customFormat="1" ht="11.25">
      <c r="B1136" s="195"/>
      <c r="C1136" s="196"/>
      <c r="D1136" s="187" t="s">
        <v>169</v>
      </c>
      <c r="E1136" s="197" t="s">
        <v>19</v>
      </c>
      <c r="F1136" s="198" t="s">
        <v>1426</v>
      </c>
      <c r="G1136" s="196"/>
      <c r="H1136" s="199">
        <v>11.878</v>
      </c>
      <c r="I1136" s="200"/>
      <c r="J1136" s="196"/>
      <c r="K1136" s="196"/>
      <c r="L1136" s="201"/>
      <c r="M1136" s="202"/>
      <c r="N1136" s="203"/>
      <c r="O1136" s="203"/>
      <c r="P1136" s="203"/>
      <c r="Q1136" s="203"/>
      <c r="R1136" s="203"/>
      <c r="S1136" s="203"/>
      <c r="T1136" s="204"/>
      <c r="AT1136" s="205" t="s">
        <v>169</v>
      </c>
      <c r="AU1136" s="205" t="s">
        <v>83</v>
      </c>
      <c r="AV1136" s="13" t="s">
        <v>83</v>
      </c>
      <c r="AW1136" s="13" t="s">
        <v>34</v>
      </c>
      <c r="AX1136" s="13" t="s">
        <v>73</v>
      </c>
      <c r="AY1136" s="205" t="s">
        <v>149</v>
      </c>
    </row>
    <row r="1137" spans="1:65" s="14" customFormat="1" ht="11.25">
      <c r="B1137" s="206"/>
      <c r="C1137" s="207"/>
      <c r="D1137" s="187" t="s">
        <v>169</v>
      </c>
      <c r="E1137" s="208" t="s">
        <v>19</v>
      </c>
      <c r="F1137" s="209" t="s">
        <v>231</v>
      </c>
      <c r="G1137" s="207"/>
      <c r="H1137" s="208" t="s">
        <v>19</v>
      </c>
      <c r="I1137" s="210"/>
      <c r="J1137" s="207"/>
      <c r="K1137" s="207"/>
      <c r="L1137" s="211"/>
      <c r="M1137" s="212"/>
      <c r="N1137" s="213"/>
      <c r="O1137" s="213"/>
      <c r="P1137" s="213"/>
      <c r="Q1137" s="213"/>
      <c r="R1137" s="213"/>
      <c r="S1137" s="213"/>
      <c r="T1137" s="214"/>
      <c r="AT1137" s="215" t="s">
        <v>169</v>
      </c>
      <c r="AU1137" s="215" t="s">
        <v>83</v>
      </c>
      <c r="AV1137" s="14" t="s">
        <v>81</v>
      </c>
      <c r="AW1137" s="14" t="s">
        <v>34</v>
      </c>
      <c r="AX1137" s="14" t="s">
        <v>73</v>
      </c>
      <c r="AY1137" s="215" t="s">
        <v>149</v>
      </c>
    </row>
    <row r="1138" spans="1:65" s="13" customFormat="1" ht="11.25">
      <c r="B1138" s="195"/>
      <c r="C1138" s="196"/>
      <c r="D1138" s="187" t="s">
        <v>169</v>
      </c>
      <c r="E1138" s="197" t="s">
        <v>19</v>
      </c>
      <c r="F1138" s="198" t="s">
        <v>1427</v>
      </c>
      <c r="G1138" s="196"/>
      <c r="H1138" s="199">
        <v>3.8</v>
      </c>
      <c r="I1138" s="200"/>
      <c r="J1138" s="196"/>
      <c r="K1138" s="196"/>
      <c r="L1138" s="201"/>
      <c r="M1138" s="202"/>
      <c r="N1138" s="203"/>
      <c r="O1138" s="203"/>
      <c r="P1138" s="203"/>
      <c r="Q1138" s="203"/>
      <c r="R1138" s="203"/>
      <c r="S1138" s="203"/>
      <c r="T1138" s="204"/>
      <c r="AT1138" s="205" t="s">
        <v>169</v>
      </c>
      <c r="AU1138" s="205" t="s">
        <v>83</v>
      </c>
      <c r="AV1138" s="13" t="s">
        <v>83</v>
      </c>
      <c r="AW1138" s="13" t="s">
        <v>34</v>
      </c>
      <c r="AX1138" s="13" t="s">
        <v>73</v>
      </c>
      <c r="AY1138" s="205" t="s">
        <v>149</v>
      </c>
    </row>
    <row r="1139" spans="1:65" s="13" customFormat="1" ht="11.25">
      <c r="B1139" s="195"/>
      <c r="C1139" s="196"/>
      <c r="D1139" s="187" t="s">
        <v>169</v>
      </c>
      <c r="E1139" s="197" t="s">
        <v>19</v>
      </c>
      <c r="F1139" s="198" t="s">
        <v>1428</v>
      </c>
      <c r="G1139" s="196"/>
      <c r="H1139" s="199">
        <v>43.094000000000001</v>
      </c>
      <c r="I1139" s="200"/>
      <c r="J1139" s="196"/>
      <c r="K1139" s="196"/>
      <c r="L1139" s="201"/>
      <c r="M1139" s="202"/>
      <c r="N1139" s="203"/>
      <c r="O1139" s="203"/>
      <c r="P1139" s="203"/>
      <c r="Q1139" s="203"/>
      <c r="R1139" s="203"/>
      <c r="S1139" s="203"/>
      <c r="T1139" s="204"/>
      <c r="AT1139" s="205" t="s">
        <v>169</v>
      </c>
      <c r="AU1139" s="205" t="s">
        <v>83</v>
      </c>
      <c r="AV1139" s="13" t="s">
        <v>83</v>
      </c>
      <c r="AW1139" s="13" t="s">
        <v>34</v>
      </c>
      <c r="AX1139" s="13" t="s">
        <v>73</v>
      </c>
      <c r="AY1139" s="205" t="s">
        <v>149</v>
      </c>
    </row>
    <row r="1140" spans="1:65" s="13" customFormat="1" ht="11.25">
      <c r="B1140" s="195"/>
      <c r="C1140" s="196"/>
      <c r="D1140" s="187" t="s">
        <v>169</v>
      </c>
      <c r="E1140" s="197" t="s">
        <v>19</v>
      </c>
      <c r="F1140" s="198" t="s">
        <v>1429</v>
      </c>
      <c r="G1140" s="196"/>
      <c r="H1140" s="199">
        <v>5.242</v>
      </c>
      <c r="I1140" s="200"/>
      <c r="J1140" s="196"/>
      <c r="K1140" s="196"/>
      <c r="L1140" s="201"/>
      <c r="M1140" s="202"/>
      <c r="N1140" s="203"/>
      <c r="O1140" s="203"/>
      <c r="P1140" s="203"/>
      <c r="Q1140" s="203"/>
      <c r="R1140" s="203"/>
      <c r="S1140" s="203"/>
      <c r="T1140" s="204"/>
      <c r="AT1140" s="205" t="s">
        <v>169</v>
      </c>
      <c r="AU1140" s="205" t="s">
        <v>83</v>
      </c>
      <c r="AV1140" s="13" t="s">
        <v>83</v>
      </c>
      <c r="AW1140" s="13" t="s">
        <v>34</v>
      </c>
      <c r="AX1140" s="13" t="s">
        <v>73</v>
      </c>
      <c r="AY1140" s="205" t="s">
        <v>149</v>
      </c>
    </row>
    <row r="1141" spans="1:65" s="14" customFormat="1" ht="11.25">
      <c r="B1141" s="206"/>
      <c r="C1141" s="207"/>
      <c r="D1141" s="187" t="s">
        <v>169</v>
      </c>
      <c r="E1141" s="208" t="s">
        <v>19</v>
      </c>
      <c r="F1141" s="209" t="s">
        <v>214</v>
      </c>
      <c r="G1141" s="207"/>
      <c r="H1141" s="208" t="s">
        <v>19</v>
      </c>
      <c r="I1141" s="210"/>
      <c r="J1141" s="207"/>
      <c r="K1141" s="207"/>
      <c r="L1141" s="211"/>
      <c r="M1141" s="212"/>
      <c r="N1141" s="213"/>
      <c r="O1141" s="213"/>
      <c r="P1141" s="213"/>
      <c r="Q1141" s="213"/>
      <c r="R1141" s="213"/>
      <c r="S1141" s="213"/>
      <c r="T1141" s="214"/>
      <c r="AT1141" s="215" t="s">
        <v>169</v>
      </c>
      <c r="AU1141" s="215" t="s">
        <v>83</v>
      </c>
      <c r="AV1141" s="14" t="s">
        <v>81</v>
      </c>
      <c r="AW1141" s="14" t="s">
        <v>34</v>
      </c>
      <c r="AX1141" s="14" t="s">
        <v>73</v>
      </c>
      <c r="AY1141" s="215" t="s">
        <v>149</v>
      </c>
    </row>
    <row r="1142" spans="1:65" s="13" customFormat="1" ht="11.25">
      <c r="B1142" s="195"/>
      <c r="C1142" s="196"/>
      <c r="D1142" s="187" t="s">
        <v>169</v>
      </c>
      <c r="E1142" s="197" t="s">
        <v>19</v>
      </c>
      <c r="F1142" s="198" t="s">
        <v>1430</v>
      </c>
      <c r="G1142" s="196"/>
      <c r="H1142" s="199">
        <v>13.365</v>
      </c>
      <c r="I1142" s="200"/>
      <c r="J1142" s="196"/>
      <c r="K1142" s="196"/>
      <c r="L1142" s="201"/>
      <c r="M1142" s="202"/>
      <c r="N1142" s="203"/>
      <c r="O1142" s="203"/>
      <c r="P1142" s="203"/>
      <c r="Q1142" s="203"/>
      <c r="R1142" s="203"/>
      <c r="S1142" s="203"/>
      <c r="T1142" s="204"/>
      <c r="AT1142" s="205" t="s">
        <v>169</v>
      </c>
      <c r="AU1142" s="205" t="s">
        <v>83</v>
      </c>
      <c r="AV1142" s="13" t="s">
        <v>83</v>
      </c>
      <c r="AW1142" s="13" t="s">
        <v>34</v>
      </c>
      <c r="AX1142" s="13" t="s">
        <v>73</v>
      </c>
      <c r="AY1142" s="205" t="s">
        <v>149</v>
      </c>
    </row>
    <row r="1143" spans="1:65" s="13" customFormat="1" ht="11.25">
      <c r="B1143" s="195"/>
      <c r="C1143" s="196"/>
      <c r="D1143" s="187" t="s">
        <v>169</v>
      </c>
      <c r="E1143" s="197" t="s">
        <v>19</v>
      </c>
      <c r="F1143" s="198" t="s">
        <v>1431</v>
      </c>
      <c r="G1143" s="196"/>
      <c r="H1143" s="199">
        <v>12.228999999999999</v>
      </c>
      <c r="I1143" s="200"/>
      <c r="J1143" s="196"/>
      <c r="K1143" s="196"/>
      <c r="L1143" s="201"/>
      <c r="M1143" s="202"/>
      <c r="N1143" s="203"/>
      <c r="O1143" s="203"/>
      <c r="P1143" s="203"/>
      <c r="Q1143" s="203"/>
      <c r="R1143" s="203"/>
      <c r="S1143" s="203"/>
      <c r="T1143" s="204"/>
      <c r="AT1143" s="205" t="s">
        <v>169</v>
      </c>
      <c r="AU1143" s="205" t="s">
        <v>83</v>
      </c>
      <c r="AV1143" s="13" t="s">
        <v>83</v>
      </c>
      <c r="AW1143" s="13" t="s">
        <v>34</v>
      </c>
      <c r="AX1143" s="13" t="s">
        <v>73</v>
      </c>
      <c r="AY1143" s="205" t="s">
        <v>149</v>
      </c>
    </row>
    <row r="1144" spans="1:65" s="13" customFormat="1" ht="11.25">
      <c r="B1144" s="195"/>
      <c r="C1144" s="196"/>
      <c r="D1144" s="187" t="s">
        <v>169</v>
      </c>
      <c r="E1144" s="197" t="s">
        <v>19</v>
      </c>
      <c r="F1144" s="198" t="s">
        <v>1432</v>
      </c>
      <c r="G1144" s="196"/>
      <c r="H1144" s="199">
        <v>17.571999999999999</v>
      </c>
      <c r="I1144" s="200"/>
      <c r="J1144" s="196"/>
      <c r="K1144" s="196"/>
      <c r="L1144" s="201"/>
      <c r="M1144" s="202"/>
      <c r="N1144" s="203"/>
      <c r="O1144" s="203"/>
      <c r="P1144" s="203"/>
      <c r="Q1144" s="203"/>
      <c r="R1144" s="203"/>
      <c r="S1144" s="203"/>
      <c r="T1144" s="204"/>
      <c r="AT1144" s="205" t="s">
        <v>169</v>
      </c>
      <c r="AU1144" s="205" t="s">
        <v>83</v>
      </c>
      <c r="AV1144" s="13" t="s">
        <v>83</v>
      </c>
      <c r="AW1144" s="13" t="s">
        <v>34</v>
      </c>
      <c r="AX1144" s="13" t="s">
        <v>73</v>
      </c>
      <c r="AY1144" s="205" t="s">
        <v>149</v>
      </c>
    </row>
    <row r="1145" spans="1:65" s="13" customFormat="1" ht="11.25">
      <c r="B1145" s="195"/>
      <c r="C1145" s="196"/>
      <c r="D1145" s="187" t="s">
        <v>169</v>
      </c>
      <c r="E1145" s="197" t="s">
        <v>19</v>
      </c>
      <c r="F1145" s="198" t="s">
        <v>1433</v>
      </c>
      <c r="G1145" s="196"/>
      <c r="H1145" s="199">
        <v>5.407</v>
      </c>
      <c r="I1145" s="200"/>
      <c r="J1145" s="196"/>
      <c r="K1145" s="196"/>
      <c r="L1145" s="201"/>
      <c r="M1145" s="202"/>
      <c r="N1145" s="203"/>
      <c r="O1145" s="203"/>
      <c r="P1145" s="203"/>
      <c r="Q1145" s="203"/>
      <c r="R1145" s="203"/>
      <c r="S1145" s="203"/>
      <c r="T1145" s="204"/>
      <c r="AT1145" s="205" t="s">
        <v>169</v>
      </c>
      <c r="AU1145" s="205" t="s">
        <v>83</v>
      </c>
      <c r="AV1145" s="13" t="s">
        <v>83</v>
      </c>
      <c r="AW1145" s="13" t="s">
        <v>34</v>
      </c>
      <c r="AX1145" s="13" t="s">
        <v>73</v>
      </c>
      <c r="AY1145" s="205" t="s">
        <v>149</v>
      </c>
    </row>
    <row r="1146" spans="1:65" s="2" customFormat="1" ht="16.5" customHeight="1">
      <c r="A1146" s="35"/>
      <c r="B1146" s="36"/>
      <c r="C1146" s="216" t="s">
        <v>1434</v>
      </c>
      <c r="D1146" s="216" t="s">
        <v>556</v>
      </c>
      <c r="E1146" s="217" t="s">
        <v>1435</v>
      </c>
      <c r="F1146" s="218" t="s">
        <v>1436</v>
      </c>
      <c r="G1146" s="219" t="s">
        <v>154</v>
      </c>
      <c r="H1146" s="220">
        <v>142.512</v>
      </c>
      <c r="I1146" s="221"/>
      <c r="J1146" s="222">
        <f>ROUND(I1146*H1146,2)</f>
        <v>0</v>
      </c>
      <c r="K1146" s="218" t="s">
        <v>155</v>
      </c>
      <c r="L1146" s="223"/>
      <c r="M1146" s="224" t="s">
        <v>19</v>
      </c>
      <c r="N1146" s="225" t="s">
        <v>44</v>
      </c>
      <c r="O1146" s="65"/>
      <c r="P1146" s="183">
        <f>O1146*H1146</f>
        <v>0</v>
      </c>
      <c r="Q1146" s="183">
        <v>9.3100000000000006E-3</v>
      </c>
      <c r="R1146" s="183">
        <f>Q1146*H1146</f>
        <v>1.3267867200000001</v>
      </c>
      <c r="S1146" s="183">
        <v>0</v>
      </c>
      <c r="T1146" s="184">
        <f>S1146*H1146</f>
        <v>0</v>
      </c>
      <c r="U1146" s="35"/>
      <c r="V1146" s="35"/>
      <c r="W1146" s="35"/>
      <c r="X1146" s="35"/>
      <c r="Y1146" s="35"/>
      <c r="Z1146" s="35"/>
      <c r="AA1146" s="35"/>
      <c r="AB1146" s="35"/>
      <c r="AC1146" s="35"/>
      <c r="AD1146" s="35"/>
      <c r="AE1146" s="35"/>
      <c r="AR1146" s="185" t="s">
        <v>480</v>
      </c>
      <c r="AT1146" s="185" t="s">
        <v>556</v>
      </c>
      <c r="AU1146" s="185" t="s">
        <v>83</v>
      </c>
      <c r="AY1146" s="18" t="s">
        <v>149</v>
      </c>
      <c r="BE1146" s="186">
        <f>IF(N1146="základní",J1146,0)</f>
        <v>0</v>
      </c>
      <c r="BF1146" s="186">
        <f>IF(N1146="snížená",J1146,0)</f>
        <v>0</v>
      </c>
      <c r="BG1146" s="186">
        <f>IF(N1146="zákl. přenesená",J1146,0)</f>
        <v>0</v>
      </c>
      <c r="BH1146" s="186">
        <f>IF(N1146="sníž. přenesená",J1146,0)</f>
        <v>0</v>
      </c>
      <c r="BI1146" s="186">
        <f>IF(N1146="nulová",J1146,0)</f>
        <v>0</v>
      </c>
      <c r="BJ1146" s="18" t="s">
        <v>81</v>
      </c>
      <c r="BK1146" s="186">
        <f>ROUND(I1146*H1146,2)</f>
        <v>0</v>
      </c>
      <c r="BL1146" s="18" t="s">
        <v>305</v>
      </c>
      <c r="BM1146" s="185" t="s">
        <v>1437</v>
      </c>
    </row>
    <row r="1147" spans="1:65" s="2" customFormat="1" ht="11.25">
      <c r="A1147" s="35"/>
      <c r="B1147" s="36"/>
      <c r="C1147" s="37"/>
      <c r="D1147" s="187" t="s">
        <v>158</v>
      </c>
      <c r="E1147" s="37"/>
      <c r="F1147" s="188" t="s">
        <v>1436</v>
      </c>
      <c r="G1147" s="37"/>
      <c r="H1147" s="37"/>
      <c r="I1147" s="189"/>
      <c r="J1147" s="37"/>
      <c r="K1147" s="37"/>
      <c r="L1147" s="40"/>
      <c r="M1147" s="190"/>
      <c r="N1147" s="191"/>
      <c r="O1147" s="65"/>
      <c r="P1147" s="65"/>
      <c r="Q1147" s="65"/>
      <c r="R1147" s="65"/>
      <c r="S1147" s="65"/>
      <c r="T1147" s="66"/>
      <c r="U1147" s="35"/>
      <c r="V1147" s="35"/>
      <c r="W1147" s="35"/>
      <c r="X1147" s="35"/>
      <c r="Y1147" s="35"/>
      <c r="Z1147" s="35"/>
      <c r="AA1147" s="35"/>
      <c r="AB1147" s="35"/>
      <c r="AC1147" s="35"/>
      <c r="AD1147" s="35"/>
      <c r="AE1147" s="35"/>
      <c r="AT1147" s="18" t="s">
        <v>158</v>
      </c>
      <c r="AU1147" s="18" t="s">
        <v>83</v>
      </c>
    </row>
    <row r="1148" spans="1:65" s="13" customFormat="1" ht="11.25">
      <c r="B1148" s="195"/>
      <c r="C1148" s="196"/>
      <c r="D1148" s="187" t="s">
        <v>169</v>
      </c>
      <c r="E1148" s="196"/>
      <c r="F1148" s="198" t="s">
        <v>1438</v>
      </c>
      <c r="G1148" s="196"/>
      <c r="H1148" s="199">
        <v>142.512</v>
      </c>
      <c r="I1148" s="200"/>
      <c r="J1148" s="196"/>
      <c r="K1148" s="196"/>
      <c r="L1148" s="201"/>
      <c r="M1148" s="202"/>
      <c r="N1148" s="203"/>
      <c r="O1148" s="203"/>
      <c r="P1148" s="203"/>
      <c r="Q1148" s="203"/>
      <c r="R1148" s="203"/>
      <c r="S1148" s="203"/>
      <c r="T1148" s="204"/>
      <c r="AT1148" s="205" t="s">
        <v>169</v>
      </c>
      <c r="AU1148" s="205" t="s">
        <v>83</v>
      </c>
      <c r="AV1148" s="13" t="s">
        <v>83</v>
      </c>
      <c r="AW1148" s="13" t="s">
        <v>4</v>
      </c>
      <c r="AX1148" s="13" t="s">
        <v>81</v>
      </c>
      <c r="AY1148" s="205" t="s">
        <v>149</v>
      </c>
    </row>
    <row r="1149" spans="1:65" s="2" customFormat="1" ht="16.5" customHeight="1">
      <c r="A1149" s="35"/>
      <c r="B1149" s="36"/>
      <c r="C1149" s="174" t="s">
        <v>1439</v>
      </c>
      <c r="D1149" s="174" t="s">
        <v>151</v>
      </c>
      <c r="E1149" s="175" t="s">
        <v>1440</v>
      </c>
      <c r="F1149" s="176" t="s">
        <v>1441</v>
      </c>
      <c r="G1149" s="177" t="s">
        <v>174</v>
      </c>
      <c r="H1149" s="178">
        <v>32</v>
      </c>
      <c r="I1149" s="179"/>
      <c r="J1149" s="180">
        <f>ROUND(I1149*H1149,2)</f>
        <v>0</v>
      </c>
      <c r="K1149" s="176" t="s">
        <v>155</v>
      </c>
      <c r="L1149" s="40"/>
      <c r="M1149" s="181" t="s">
        <v>19</v>
      </c>
      <c r="N1149" s="182" t="s">
        <v>44</v>
      </c>
      <c r="O1149" s="65"/>
      <c r="P1149" s="183">
        <f>O1149*H1149</f>
        <v>0</v>
      </c>
      <c r="Q1149" s="183">
        <v>0</v>
      </c>
      <c r="R1149" s="183">
        <f>Q1149*H1149</f>
        <v>0</v>
      </c>
      <c r="S1149" s="183">
        <v>8.8000000000000005E-3</v>
      </c>
      <c r="T1149" s="184">
        <f>S1149*H1149</f>
        <v>0.28160000000000002</v>
      </c>
      <c r="U1149" s="35"/>
      <c r="V1149" s="35"/>
      <c r="W1149" s="35"/>
      <c r="X1149" s="35"/>
      <c r="Y1149" s="35"/>
      <c r="Z1149" s="35"/>
      <c r="AA1149" s="35"/>
      <c r="AB1149" s="35"/>
      <c r="AC1149" s="35"/>
      <c r="AD1149" s="35"/>
      <c r="AE1149" s="35"/>
      <c r="AR1149" s="185" t="s">
        <v>305</v>
      </c>
      <c r="AT1149" s="185" t="s">
        <v>151</v>
      </c>
      <c r="AU1149" s="185" t="s">
        <v>83</v>
      </c>
      <c r="AY1149" s="18" t="s">
        <v>149</v>
      </c>
      <c r="BE1149" s="186">
        <f>IF(N1149="základní",J1149,0)</f>
        <v>0</v>
      </c>
      <c r="BF1149" s="186">
        <f>IF(N1149="snížená",J1149,0)</f>
        <v>0</v>
      </c>
      <c r="BG1149" s="186">
        <f>IF(N1149="zákl. přenesená",J1149,0)</f>
        <v>0</v>
      </c>
      <c r="BH1149" s="186">
        <f>IF(N1149="sníž. přenesená",J1149,0)</f>
        <v>0</v>
      </c>
      <c r="BI1149" s="186">
        <f>IF(N1149="nulová",J1149,0)</f>
        <v>0</v>
      </c>
      <c r="BJ1149" s="18" t="s">
        <v>81</v>
      </c>
      <c r="BK1149" s="186">
        <f>ROUND(I1149*H1149,2)</f>
        <v>0</v>
      </c>
      <c r="BL1149" s="18" t="s">
        <v>305</v>
      </c>
      <c r="BM1149" s="185" t="s">
        <v>1442</v>
      </c>
    </row>
    <row r="1150" spans="1:65" s="2" customFormat="1" ht="11.25">
      <c r="A1150" s="35"/>
      <c r="B1150" s="36"/>
      <c r="C1150" s="37"/>
      <c r="D1150" s="187" t="s">
        <v>158</v>
      </c>
      <c r="E1150" s="37"/>
      <c r="F1150" s="188" t="s">
        <v>1443</v>
      </c>
      <c r="G1150" s="37"/>
      <c r="H1150" s="37"/>
      <c r="I1150" s="189"/>
      <c r="J1150" s="37"/>
      <c r="K1150" s="37"/>
      <c r="L1150" s="40"/>
      <c r="M1150" s="190"/>
      <c r="N1150" s="191"/>
      <c r="O1150" s="65"/>
      <c r="P1150" s="65"/>
      <c r="Q1150" s="65"/>
      <c r="R1150" s="65"/>
      <c r="S1150" s="65"/>
      <c r="T1150" s="66"/>
      <c r="U1150" s="35"/>
      <c r="V1150" s="35"/>
      <c r="W1150" s="35"/>
      <c r="X1150" s="35"/>
      <c r="Y1150" s="35"/>
      <c r="Z1150" s="35"/>
      <c r="AA1150" s="35"/>
      <c r="AB1150" s="35"/>
      <c r="AC1150" s="35"/>
      <c r="AD1150" s="35"/>
      <c r="AE1150" s="35"/>
      <c r="AT1150" s="18" t="s">
        <v>158</v>
      </c>
      <c r="AU1150" s="18" t="s">
        <v>83</v>
      </c>
    </row>
    <row r="1151" spans="1:65" s="2" customFormat="1" ht="11.25">
      <c r="A1151" s="35"/>
      <c r="B1151" s="36"/>
      <c r="C1151" s="37"/>
      <c r="D1151" s="192" t="s">
        <v>160</v>
      </c>
      <c r="E1151" s="37"/>
      <c r="F1151" s="193" t="s">
        <v>1444</v>
      </c>
      <c r="G1151" s="37"/>
      <c r="H1151" s="37"/>
      <c r="I1151" s="189"/>
      <c r="J1151" s="37"/>
      <c r="K1151" s="37"/>
      <c r="L1151" s="40"/>
      <c r="M1151" s="190"/>
      <c r="N1151" s="191"/>
      <c r="O1151" s="65"/>
      <c r="P1151" s="65"/>
      <c r="Q1151" s="65"/>
      <c r="R1151" s="65"/>
      <c r="S1151" s="65"/>
      <c r="T1151" s="66"/>
      <c r="U1151" s="35"/>
      <c r="V1151" s="35"/>
      <c r="W1151" s="35"/>
      <c r="X1151" s="35"/>
      <c r="Y1151" s="35"/>
      <c r="Z1151" s="35"/>
      <c r="AA1151" s="35"/>
      <c r="AB1151" s="35"/>
      <c r="AC1151" s="35"/>
      <c r="AD1151" s="35"/>
      <c r="AE1151" s="35"/>
      <c r="AT1151" s="18" t="s">
        <v>160</v>
      </c>
      <c r="AU1151" s="18" t="s">
        <v>83</v>
      </c>
    </row>
    <row r="1152" spans="1:65" s="13" customFormat="1" ht="11.25">
      <c r="B1152" s="195"/>
      <c r="C1152" s="196"/>
      <c r="D1152" s="187" t="s">
        <v>169</v>
      </c>
      <c r="E1152" s="197" t="s">
        <v>19</v>
      </c>
      <c r="F1152" s="198" t="s">
        <v>1445</v>
      </c>
      <c r="G1152" s="196"/>
      <c r="H1152" s="199">
        <v>16</v>
      </c>
      <c r="I1152" s="200"/>
      <c r="J1152" s="196"/>
      <c r="K1152" s="196"/>
      <c r="L1152" s="201"/>
      <c r="M1152" s="202"/>
      <c r="N1152" s="203"/>
      <c r="O1152" s="203"/>
      <c r="P1152" s="203"/>
      <c r="Q1152" s="203"/>
      <c r="R1152" s="203"/>
      <c r="S1152" s="203"/>
      <c r="T1152" s="204"/>
      <c r="AT1152" s="205" t="s">
        <v>169</v>
      </c>
      <c r="AU1152" s="205" t="s">
        <v>83</v>
      </c>
      <c r="AV1152" s="13" t="s">
        <v>83</v>
      </c>
      <c r="AW1152" s="13" t="s">
        <v>34</v>
      </c>
      <c r="AX1152" s="13" t="s">
        <v>73</v>
      </c>
      <c r="AY1152" s="205" t="s">
        <v>149</v>
      </c>
    </row>
    <row r="1153" spans="1:65" s="13" customFormat="1" ht="11.25">
      <c r="B1153" s="195"/>
      <c r="C1153" s="196"/>
      <c r="D1153" s="187" t="s">
        <v>169</v>
      </c>
      <c r="E1153" s="197" t="s">
        <v>19</v>
      </c>
      <c r="F1153" s="198" t="s">
        <v>1446</v>
      </c>
      <c r="G1153" s="196"/>
      <c r="H1153" s="199">
        <v>16</v>
      </c>
      <c r="I1153" s="200"/>
      <c r="J1153" s="196"/>
      <c r="K1153" s="196"/>
      <c r="L1153" s="201"/>
      <c r="M1153" s="202"/>
      <c r="N1153" s="203"/>
      <c r="O1153" s="203"/>
      <c r="P1153" s="203"/>
      <c r="Q1153" s="203"/>
      <c r="R1153" s="203"/>
      <c r="S1153" s="203"/>
      <c r="T1153" s="204"/>
      <c r="AT1153" s="205" t="s">
        <v>169</v>
      </c>
      <c r="AU1153" s="205" t="s">
        <v>83</v>
      </c>
      <c r="AV1153" s="13" t="s">
        <v>83</v>
      </c>
      <c r="AW1153" s="13" t="s">
        <v>34</v>
      </c>
      <c r="AX1153" s="13" t="s">
        <v>73</v>
      </c>
      <c r="AY1153" s="205" t="s">
        <v>149</v>
      </c>
    </row>
    <row r="1154" spans="1:65" s="2" customFormat="1" ht="16.5" customHeight="1">
      <c r="A1154" s="35"/>
      <c r="B1154" s="36"/>
      <c r="C1154" s="174" t="s">
        <v>1447</v>
      </c>
      <c r="D1154" s="174" t="s">
        <v>151</v>
      </c>
      <c r="E1154" s="175" t="s">
        <v>1448</v>
      </c>
      <c r="F1154" s="176" t="s">
        <v>1449</v>
      </c>
      <c r="G1154" s="177" t="s">
        <v>154</v>
      </c>
      <c r="H1154" s="178">
        <v>32</v>
      </c>
      <c r="I1154" s="179"/>
      <c r="J1154" s="180">
        <f>ROUND(I1154*H1154,2)</f>
        <v>0</v>
      </c>
      <c r="K1154" s="176" t="s">
        <v>155</v>
      </c>
      <c r="L1154" s="40"/>
      <c r="M1154" s="181" t="s">
        <v>19</v>
      </c>
      <c r="N1154" s="182" t="s">
        <v>44</v>
      </c>
      <c r="O1154" s="65"/>
      <c r="P1154" s="183">
        <f>O1154*H1154</f>
        <v>0</v>
      </c>
      <c r="Q1154" s="183">
        <v>1.9460000000000002E-2</v>
      </c>
      <c r="R1154" s="183">
        <f>Q1154*H1154</f>
        <v>0.62272000000000005</v>
      </c>
      <c r="S1154" s="183">
        <v>0</v>
      </c>
      <c r="T1154" s="184">
        <f>S1154*H1154</f>
        <v>0</v>
      </c>
      <c r="U1154" s="35"/>
      <c r="V1154" s="35"/>
      <c r="W1154" s="35"/>
      <c r="X1154" s="35"/>
      <c r="Y1154" s="35"/>
      <c r="Z1154" s="35"/>
      <c r="AA1154" s="35"/>
      <c r="AB1154" s="35"/>
      <c r="AC1154" s="35"/>
      <c r="AD1154" s="35"/>
      <c r="AE1154" s="35"/>
      <c r="AR1154" s="185" t="s">
        <v>305</v>
      </c>
      <c r="AT1154" s="185" t="s">
        <v>151</v>
      </c>
      <c r="AU1154" s="185" t="s">
        <v>83</v>
      </c>
      <c r="AY1154" s="18" t="s">
        <v>149</v>
      </c>
      <c r="BE1154" s="186">
        <f>IF(N1154="základní",J1154,0)</f>
        <v>0</v>
      </c>
      <c r="BF1154" s="186">
        <f>IF(N1154="snížená",J1154,0)</f>
        <v>0</v>
      </c>
      <c r="BG1154" s="186">
        <f>IF(N1154="zákl. přenesená",J1154,0)</f>
        <v>0</v>
      </c>
      <c r="BH1154" s="186">
        <f>IF(N1154="sníž. přenesená",J1154,0)</f>
        <v>0</v>
      </c>
      <c r="BI1154" s="186">
        <f>IF(N1154="nulová",J1154,0)</f>
        <v>0</v>
      </c>
      <c r="BJ1154" s="18" t="s">
        <v>81</v>
      </c>
      <c r="BK1154" s="186">
        <f>ROUND(I1154*H1154,2)</f>
        <v>0</v>
      </c>
      <c r="BL1154" s="18" t="s">
        <v>305</v>
      </c>
      <c r="BM1154" s="185" t="s">
        <v>1450</v>
      </c>
    </row>
    <row r="1155" spans="1:65" s="2" customFormat="1" ht="11.25">
      <c r="A1155" s="35"/>
      <c r="B1155" s="36"/>
      <c r="C1155" s="37"/>
      <c r="D1155" s="187" t="s">
        <v>158</v>
      </c>
      <c r="E1155" s="37"/>
      <c r="F1155" s="188" t="s">
        <v>1451</v>
      </c>
      <c r="G1155" s="37"/>
      <c r="H1155" s="37"/>
      <c r="I1155" s="189"/>
      <c r="J1155" s="37"/>
      <c r="K1155" s="37"/>
      <c r="L1155" s="40"/>
      <c r="M1155" s="190"/>
      <c r="N1155" s="191"/>
      <c r="O1155" s="65"/>
      <c r="P1155" s="65"/>
      <c r="Q1155" s="65"/>
      <c r="R1155" s="65"/>
      <c r="S1155" s="65"/>
      <c r="T1155" s="66"/>
      <c r="U1155" s="35"/>
      <c r="V1155" s="35"/>
      <c r="W1155" s="35"/>
      <c r="X1155" s="35"/>
      <c r="Y1155" s="35"/>
      <c r="Z1155" s="35"/>
      <c r="AA1155" s="35"/>
      <c r="AB1155" s="35"/>
      <c r="AC1155" s="35"/>
      <c r="AD1155" s="35"/>
      <c r="AE1155" s="35"/>
      <c r="AT1155" s="18" t="s">
        <v>158</v>
      </c>
      <c r="AU1155" s="18" t="s">
        <v>83</v>
      </c>
    </row>
    <row r="1156" spans="1:65" s="2" customFormat="1" ht="11.25">
      <c r="A1156" s="35"/>
      <c r="B1156" s="36"/>
      <c r="C1156" s="37"/>
      <c r="D1156" s="192" t="s">
        <v>160</v>
      </c>
      <c r="E1156" s="37"/>
      <c r="F1156" s="193" t="s">
        <v>1452</v>
      </c>
      <c r="G1156" s="37"/>
      <c r="H1156" s="37"/>
      <c r="I1156" s="189"/>
      <c r="J1156" s="37"/>
      <c r="K1156" s="37"/>
      <c r="L1156" s="40"/>
      <c r="M1156" s="190"/>
      <c r="N1156" s="191"/>
      <c r="O1156" s="65"/>
      <c r="P1156" s="65"/>
      <c r="Q1156" s="65"/>
      <c r="R1156" s="65"/>
      <c r="S1156" s="65"/>
      <c r="T1156" s="66"/>
      <c r="U1156" s="35"/>
      <c r="V1156" s="35"/>
      <c r="W1156" s="35"/>
      <c r="X1156" s="35"/>
      <c r="Y1156" s="35"/>
      <c r="Z1156" s="35"/>
      <c r="AA1156" s="35"/>
      <c r="AB1156" s="35"/>
      <c r="AC1156" s="35"/>
      <c r="AD1156" s="35"/>
      <c r="AE1156" s="35"/>
      <c r="AT1156" s="18" t="s">
        <v>160</v>
      </c>
      <c r="AU1156" s="18" t="s">
        <v>83</v>
      </c>
    </row>
    <row r="1157" spans="1:65" s="13" customFormat="1" ht="11.25">
      <c r="B1157" s="195"/>
      <c r="C1157" s="196"/>
      <c r="D1157" s="187" t="s">
        <v>169</v>
      </c>
      <c r="E1157" s="197" t="s">
        <v>19</v>
      </c>
      <c r="F1157" s="198" t="s">
        <v>1453</v>
      </c>
      <c r="G1157" s="196"/>
      <c r="H1157" s="199">
        <v>16</v>
      </c>
      <c r="I1157" s="200"/>
      <c r="J1157" s="196"/>
      <c r="K1157" s="196"/>
      <c r="L1157" s="201"/>
      <c r="M1157" s="202"/>
      <c r="N1157" s="203"/>
      <c r="O1157" s="203"/>
      <c r="P1157" s="203"/>
      <c r="Q1157" s="203"/>
      <c r="R1157" s="203"/>
      <c r="S1157" s="203"/>
      <c r="T1157" s="204"/>
      <c r="AT1157" s="205" t="s">
        <v>169</v>
      </c>
      <c r="AU1157" s="205" t="s">
        <v>83</v>
      </c>
      <c r="AV1157" s="13" t="s">
        <v>83</v>
      </c>
      <c r="AW1157" s="13" t="s">
        <v>34</v>
      </c>
      <c r="AX1157" s="13" t="s">
        <v>73</v>
      </c>
      <c r="AY1157" s="205" t="s">
        <v>149</v>
      </c>
    </row>
    <row r="1158" spans="1:65" s="13" customFormat="1" ht="11.25">
      <c r="B1158" s="195"/>
      <c r="C1158" s="196"/>
      <c r="D1158" s="187" t="s">
        <v>169</v>
      </c>
      <c r="E1158" s="197" t="s">
        <v>19</v>
      </c>
      <c r="F1158" s="198" t="s">
        <v>1454</v>
      </c>
      <c r="G1158" s="196"/>
      <c r="H1158" s="199">
        <v>16</v>
      </c>
      <c r="I1158" s="200"/>
      <c r="J1158" s="196"/>
      <c r="K1158" s="196"/>
      <c r="L1158" s="201"/>
      <c r="M1158" s="202"/>
      <c r="N1158" s="203"/>
      <c r="O1158" s="203"/>
      <c r="P1158" s="203"/>
      <c r="Q1158" s="203"/>
      <c r="R1158" s="203"/>
      <c r="S1158" s="203"/>
      <c r="T1158" s="204"/>
      <c r="AT1158" s="205" t="s">
        <v>169</v>
      </c>
      <c r="AU1158" s="205" t="s">
        <v>83</v>
      </c>
      <c r="AV1158" s="13" t="s">
        <v>83</v>
      </c>
      <c r="AW1158" s="13" t="s">
        <v>34</v>
      </c>
      <c r="AX1158" s="13" t="s">
        <v>73</v>
      </c>
      <c r="AY1158" s="205" t="s">
        <v>149</v>
      </c>
    </row>
    <row r="1159" spans="1:65" s="2" customFormat="1" ht="16.5" customHeight="1">
      <c r="A1159" s="35"/>
      <c r="B1159" s="36"/>
      <c r="C1159" s="174" t="s">
        <v>1455</v>
      </c>
      <c r="D1159" s="174" t="s">
        <v>151</v>
      </c>
      <c r="E1159" s="175" t="s">
        <v>1456</v>
      </c>
      <c r="F1159" s="176" t="s">
        <v>1457</v>
      </c>
      <c r="G1159" s="177" t="s">
        <v>181</v>
      </c>
      <c r="H1159" s="178">
        <v>6.3029999999999999</v>
      </c>
      <c r="I1159" s="179"/>
      <c r="J1159" s="180">
        <f>ROUND(I1159*H1159,2)</f>
        <v>0</v>
      </c>
      <c r="K1159" s="176" t="s">
        <v>155</v>
      </c>
      <c r="L1159" s="40"/>
      <c r="M1159" s="181" t="s">
        <v>19</v>
      </c>
      <c r="N1159" s="182" t="s">
        <v>44</v>
      </c>
      <c r="O1159" s="65"/>
      <c r="P1159" s="183">
        <f>O1159*H1159</f>
        <v>0</v>
      </c>
      <c r="Q1159" s="183">
        <v>2.3300000000000001E-2</v>
      </c>
      <c r="R1159" s="183">
        <f>Q1159*H1159</f>
        <v>0.14685990000000002</v>
      </c>
      <c r="S1159" s="183">
        <v>0</v>
      </c>
      <c r="T1159" s="184">
        <f>S1159*H1159</f>
        <v>0</v>
      </c>
      <c r="U1159" s="35"/>
      <c r="V1159" s="35"/>
      <c r="W1159" s="35"/>
      <c r="X1159" s="35"/>
      <c r="Y1159" s="35"/>
      <c r="Z1159" s="35"/>
      <c r="AA1159" s="35"/>
      <c r="AB1159" s="35"/>
      <c r="AC1159" s="35"/>
      <c r="AD1159" s="35"/>
      <c r="AE1159" s="35"/>
      <c r="AR1159" s="185" t="s">
        <v>305</v>
      </c>
      <c r="AT1159" s="185" t="s">
        <v>151</v>
      </c>
      <c r="AU1159" s="185" t="s">
        <v>83</v>
      </c>
      <c r="AY1159" s="18" t="s">
        <v>149</v>
      </c>
      <c r="BE1159" s="186">
        <f>IF(N1159="základní",J1159,0)</f>
        <v>0</v>
      </c>
      <c r="BF1159" s="186">
        <f>IF(N1159="snížená",J1159,0)</f>
        <v>0</v>
      </c>
      <c r="BG1159" s="186">
        <f>IF(N1159="zákl. přenesená",J1159,0)</f>
        <v>0</v>
      </c>
      <c r="BH1159" s="186">
        <f>IF(N1159="sníž. přenesená",J1159,0)</f>
        <v>0</v>
      </c>
      <c r="BI1159" s="186">
        <f>IF(N1159="nulová",J1159,0)</f>
        <v>0</v>
      </c>
      <c r="BJ1159" s="18" t="s">
        <v>81</v>
      </c>
      <c r="BK1159" s="186">
        <f>ROUND(I1159*H1159,2)</f>
        <v>0</v>
      </c>
      <c r="BL1159" s="18" t="s">
        <v>305</v>
      </c>
      <c r="BM1159" s="185" t="s">
        <v>1458</v>
      </c>
    </row>
    <row r="1160" spans="1:65" s="2" customFormat="1" ht="11.25">
      <c r="A1160" s="35"/>
      <c r="B1160" s="36"/>
      <c r="C1160" s="37"/>
      <c r="D1160" s="187" t="s">
        <v>158</v>
      </c>
      <c r="E1160" s="37"/>
      <c r="F1160" s="188" t="s">
        <v>1459</v>
      </c>
      <c r="G1160" s="37"/>
      <c r="H1160" s="37"/>
      <c r="I1160" s="189"/>
      <c r="J1160" s="37"/>
      <c r="K1160" s="37"/>
      <c r="L1160" s="40"/>
      <c r="M1160" s="190"/>
      <c r="N1160" s="191"/>
      <c r="O1160" s="65"/>
      <c r="P1160" s="65"/>
      <c r="Q1160" s="65"/>
      <c r="R1160" s="65"/>
      <c r="S1160" s="65"/>
      <c r="T1160" s="66"/>
      <c r="U1160" s="35"/>
      <c r="V1160" s="35"/>
      <c r="W1160" s="35"/>
      <c r="X1160" s="35"/>
      <c r="Y1160" s="35"/>
      <c r="Z1160" s="35"/>
      <c r="AA1160" s="35"/>
      <c r="AB1160" s="35"/>
      <c r="AC1160" s="35"/>
      <c r="AD1160" s="35"/>
      <c r="AE1160" s="35"/>
      <c r="AT1160" s="18" t="s">
        <v>158</v>
      </c>
      <c r="AU1160" s="18" t="s">
        <v>83</v>
      </c>
    </row>
    <row r="1161" spans="1:65" s="2" customFormat="1" ht="11.25">
      <c r="A1161" s="35"/>
      <c r="B1161" s="36"/>
      <c r="C1161" s="37"/>
      <c r="D1161" s="192" t="s">
        <v>160</v>
      </c>
      <c r="E1161" s="37"/>
      <c r="F1161" s="193" t="s">
        <v>1460</v>
      </c>
      <c r="G1161" s="37"/>
      <c r="H1161" s="37"/>
      <c r="I1161" s="189"/>
      <c r="J1161" s="37"/>
      <c r="K1161" s="37"/>
      <c r="L1161" s="40"/>
      <c r="M1161" s="190"/>
      <c r="N1161" s="191"/>
      <c r="O1161" s="65"/>
      <c r="P1161" s="65"/>
      <c r="Q1161" s="65"/>
      <c r="R1161" s="65"/>
      <c r="S1161" s="65"/>
      <c r="T1161" s="66"/>
      <c r="U1161" s="35"/>
      <c r="V1161" s="35"/>
      <c r="W1161" s="35"/>
      <c r="X1161" s="35"/>
      <c r="Y1161" s="35"/>
      <c r="Z1161" s="35"/>
      <c r="AA1161" s="35"/>
      <c r="AB1161" s="35"/>
      <c r="AC1161" s="35"/>
      <c r="AD1161" s="35"/>
      <c r="AE1161" s="35"/>
      <c r="AT1161" s="18" t="s">
        <v>160</v>
      </c>
      <c r="AU1161" s="18" t="s">
        <v>83</v>
      </c>
    </row>
    <row r="1162" spans="1:65" s="14" customFormat="1" ht="11.25">
      <c r="B1162" s="206"/>
      <c r="C1162" s="207"/>
      <c r="D1162" s="187" t="s">
        <v>169</v>
      </c>
      <c r="E1162" s="208" t="s">
        <v>19</v>
      </c>
      <c r="F1162" s="209" t="s">
        <v>1377</v>
      </c>
      <c r="G1162" s="207"/>
      <c r="H1162" s="208" t="s">
        <v>19</v>
      </c>
      <c r="I1162" s="210"/>
      <c r="J1162" s="207"/>
      <c r="K1162" s="207"/>
      <c r="L1162" s="211"/>
      <c r="M1162" s="212"/>
      <c r="N1162" s="213"/>
      <c r="O1162" s="213"/>
      <c r="P1162" s="213"/>
      <c r="Q1162" s="213"/>
      <c r="R1162" s="213"/>
      <c r="S1162" s="213"/>
      <c r="T1162" s="214"/>
      <c r="AT1162" s="215" t="s">
        <v>169</v>
      </c>
      <c r="AU1162" s="215" t="s">
        <v>83</v>
      </c>
      <c r="AV1162" s="14" t="s">
        <v>81</v>
      </c>
      <c r="AW1162" s="14" t="s">
        <v>34</v>
      </c>
      <c r="AX1162" s="14" t="s">
        <v>73</v>
      </c>
      <c r="AY1162" s="215" t="s">
        <v>149</v>
      </c>
    </row>
    <row r="1163" spans="1:65" s="13" customFormat="1" ht="11.25">
      <c r="B1163" s="195"/>
      <c r="C1163" s="196"/>
      <c r="D1163" s="187" t="s">
        <v>169</v>
      </c>
      <c r="E1163" s="197" t="s">
        <v>19</v>
      </c>
      <c r="F1163" s="198" t="s">
        <v>1378</v>
      </c>
      <c r="G1163" s="196"/>
      <c r="H1163" s="199">
        <v>0.09</v>
      </c>
      <c r="I1163" s="200"/>
      <c r="J1163" s="196"/>
      <c r="K1163" s="196"/>
      <c r="L1163" s="201"/>
      <c r="M1163" s="202"/>
      <c r="N1163" s="203"/>
      <c r="O1163" s="203"/>
      <c r="P1163" s="203"/>
      <c r="Q1163" s="203"/>
      <c r="R1163" s="203"/>
      <c r="S1163" s="203"/>
      <c r="T1163" s="204"/>
      <c r="AT1163" s="205" t="s">
        <v>169</v>
      </c>
      <c r="AU1163" s="205" t="s">
        <v>83</v>
      </c>
      <c r="AV1163" s="13" t="s">
        <v>83</v>
      </c>
      <c r="AW1163" s="13" t="s">
        <v>34</v>
      </c>
      <c r="AX1163" s="13" t="s">
        <v>73</v>
      </c>
      <c r="AY1163" s="205" t="s">
        <v>149</v>
      </c>
    </row>
    <row r="1164" spans="1:65" s="14" customFormat="1" ht="11.25">
      <c r="B1164" s="206"/>
      <c r="C1164" s="207"/>
      <c r="D1164" s="187" t="s">
        <v>169</v>
      </c>
      <c r="E1164" s="208" t="s">
        <v>19</v>
      </c>
      <c r="F1164" s="209" t="s">
        <v>231</v>
      </c>
      <c r="G1164" s="207"/>
      <c r="H1164" s="208" t="s">
        <v>19</v>
      </c>
      <c r="I1164" s="210"/>
      <c r="J1164" s="207"/>
      <c r="K1164" s="207"/>
      <c r="L1164" s="211"/>
      <c r="M1164" s="212"/>
      <c r="N1164" s="213"/>
      <c r="O1164" s="213"/>
      <c r="P1164" s="213"/>
      <c r="Q1164" s="213"/>
      <c r="R1164" s="213"/>
      <c r="S1164" s="213"/>
      <c r="T1164" s="214"/>
      <c r="AT1164" s="215" t="s">
        <v>169</v>
      </c>
      <c r="AU1164" s="215" t="s">
        <v>83</v>
      </c>
      <c r="AV1164" s="14" t="s">
        <v>81</v>
      </c>
      <c r="AW1164" s="14" t="s">
        <v>34</v>
      </c>
      <c r="AX1164" s="14" t="s">
        <v>73</v>
      </c>
      <c r="AY1164" s="215" t="s">
        <v>149</v>
      </c>
    </row>
    <row r="1165" spans="1:65" s="13" customFormat="1" ht="11.25">
      <c r="B1165" s="195"/>
      <c r="C1165" s="196"/>
      <c r="D1165" s="187" t="s">
        <v>169</v>
      </c>
      <c r="E1165" s="197" t="s">
        <v>19</v>
      </c>
      <c r="F1165" s="198" t="s">
        <v>1379</v>
      </c>
      <c r="G1165" s="196"/>
      <c r="H1165" s="199">
        <v>3.5750000000000002</v>
      </c>
      <c r="I1165" s="200"/>
      <c r="J1165" s="196"/>
      <c r="K1165" s="196"/>
      <c r="L1165" s="201"/>
      <c r="M1165" s="202"/>
      <c r="N1165" s="203"/>
      <c r="O1165" s="203"/>
      <c r="P1165" s="203"/>
      <c r="Q1165" s="203"/>
      <c r="R1165" s="203"/>
      <c r="S1165" s="203"/>
      <c r="T1165" s="204"/>
      <c r="AT1165" s="205" t="s">
        <v>169</v>
      </c>
      <c r="AU1165" s="205" t="s">
        <v>83</v>
      </c>
      <c r="AV1165" s="13" t="s">
        <v>83</v>
      </c>
      <c r="AW1165" s="13" t="s">
        <v>34</v>
      </c>
      <c r="AX1165" s="13" t="s">
        <v>73</v>
      </c>
      <c r="AY1165" s="205" t="s">
        <v>149</v>
      </c>
    </row>
    <row r="1166" spans="1:65" s="14" customFormat="1" ht="11.25">
      <c r="B1166" s="206"/>
      <c r="C1166" s="207"/>
      <c r="D1166" s="187" t="s">
        <v>169</v>
      </c>
      <c r="E1166" s="208" t="s">
        <v>19</v>
      </c>
      <c r="F1166" s="209" t="s">
        <v>214</v>
      </c>
      <c r="G1166" s="207"/>
      <c r="H1166" s="208" t="s">
        <v>19</v>
      </c>
      <c r="I1166" s="210"/>
      <c r="J1166" s="207"/>
      <c r="K1166" s="207"/>
      <c r="L1166" s="211"/>
      <c r="M1166" s="212"/>
      <c r="N1166" s="213"/>
      <c r="O1166" s="213"/>
      <c r="P1166" s="213"/>
      <c r="Q1166" s="213"/>
      <c r="R1166" s="213"/>
      <c r="S1166" s="213"/>
      <c r="T1166" s="214"/>
      <c r="AT1166" s="215" t="s">
        <v>169</v>
      </c>
      <c r="AU1166" s="215" t="s">
        <v>83</v>
      </c>
      <c r="AV1166" s="14" t="s">
        <v>81</v>
      </c>
      <c r="AW1166" s="14" t="s">
        <v>34</v>
      </c>
      <c r="AX1166" s="14" t="s">
        <v>73</v>
      </c>
      <c r="AY1166" s="215" t="s">
        <v>149</v>
      </c>
    </row>
    <row r="1167" spans="1:65" s="13" customFormat="1" ht="11.25">
      <c r="B1167" s="195"/>
      <c r="C1167" s="196"/>
      <c r="D1167" s="187" t="s">
        <v>169</v>
      </c>
      <c r="E1167" s="197" t="s">
        <v>19</v>
      </c>
      <c r="F1167" s="198" t="s">
        <v>1380</v>
      </c>
      <c r="G1167" s="196"/>
      <c r="H1167" s="199">
        <v>2.6379999999999999</v>
      </c>
      <c r="I1167" s="200"/>
      <c r="J1167" s="196"/>
      <c r="K1167" s="196"/>
      <c r="L1167" s="201"/>
      <c r="M1167" s="202"/>
      <c r="N1167" s="203"/>
      <c r="O1167" s="203"/>
      <c r="P1167" s="203"/>
      <c r="Q1167" s="203"/>
      <c r="R1167" s="203"/>
      <c r="S1167" s="203"/>
      <c r="T1167" s="204"/>
      <c r="AT1167" s="205" t="s">
        <v>169</v>
      </c>
      <c r="AU1167" s="205" t="s">
        <v>83</v>
      </c>
      <c r="AV1167" s="13" t="s">
        <v>83</v>
      </c>
      <c r="AW1167" s="13" t="s">
        <v>34</v>
      </c>
      <c r="AX1167" s="13" t="s">
        <v>73</v>
      </c>
      <c r="AY1167" s="205" t="s">
        <v>149</v>
      </c>
    </row>
    <row r="1168" spans="1:65" s="2" customFormat="1" ht="16.5" customHeight="1">
      <c r="A1168" s="35"/>
      <c r="B1168" s="36"/>
      <c r="C1168" s="174" t="s">
        <v>1461</v>
      </c>
      <c r="D1168" s="174" t="s">
        <v>151</v>
      </c>
      <c r="E1168" s="175" t="s">
        <v>1462</v>
      </c>
      <c r="F1168" s="176" t="s">
        <v>1463</v>
      </c>
      <c r="G1168" s="177" t="s">
        <v>154</v>
      </c>
      <c r="H1168" s="178">
        <v>43.75</v>
      </c>
      <c r="I1168" s="179"/>
      <c r="J1168" s="180">
        <f>ROUND(I1168*H1168,2)</f>
        <v>0</v>
      </c>
      <c r="K1168" s="176" t="s">
        <v>155</v>
      </c>
      <c r="L1168" s="40"/>
      <c r="M1168" s="181" t="s">
        <v>19</v>
      </c>
      <c r="N1168" s="182" t="s">
        <v>44</v>
      </c>
      <c r="O1168" s="65"/>
      <c r="P1168" s="183">
        <f>O1168*H1168</f>
        <v>0</v>
      </c>
      <c r="Q1168" s="183">
        <v>0</v>
      </c>
      <c r="R1168" s="183">
        <f>Q1168*H1168</f>
        <v>0</v>
      </c>
      <c r="S1168" s="183">
        <v>0</v>
      </c>
      <c r="T1168" s="184">
        <f>S1168*H1168</f>
        <v>0</v>
      </c>
      <c r="U1168" s="35"/>
      <c r="V1168" s="35"/>
      <c r="W1168" s="35"/>
      <c r="X1168" s="35"/>
      <c r="Y1168" s="35"/>
      <c r="Z1168" s="35"/>
      <c r="AA1168" s="35"/>
      <c r="AB1168" s="35"/>
      <c r="AC1168" s="35"/>
      <c r="AD1168" s="35"/>
      <c r="AE1168" s="35"/>
      <c r="AR1168" s="185" t="s">
        <v>305</v>
      </c>
      <c r="AT1168" s="185" t="s">
        <v>151</v>
      </c>
      <c r="AU1168" s="185" t="s">
        <v>83</v>
      </c>
      <c r="AY1168" s="18" t="s">
        <v>149</v>
      </c>
      <c r="BE1168" s="186">
        <f>IF(N1168="základní",J1168,0)</f>
        <v>0</v>
      </c>
      <c r="BF1168" s="186">
        <f>IF(N1168="snížená",J1168,0)</f>
        <v>0</v>
      </c>
      <c r="BG1168" s="186">
        <f>IF(N1168="zákl. přenesená",J1168,0)</f>
        <v>0</v>
      </c>
      <c r="BH1168" s="186">
        <f>IF(N1168="sníž. přenesená",J1168,0)</f>
        <v>0</v>
      </c>
      <c r="BI1168" s="186">
        <f>IF(N1168="nulová",J1168,0)</f>
        <v>0</v>
      </c>
      <c r="BJ1168" s="18" t="s">
        <v>81</v>
      </c>
      <c r="BK1168" s="186">
        <f>ROUND(I1168*H1168,2)</f>
        <v>0</v>
      </c>
      <c r="BL1168" s="18" t="s">
        <v>305</v>
      </c>
      <c r="BM1168" s="185" t="s">
        <v>1464</v>
      </c>
    </row>
    <row r="1169" spans="1:65" s="2" customFormat="1" ht="19.5">
      <c r="A1169" s="35"/>
      <c r="B1169" s="36"/>
      <c r="C1169" s="37"/>
      <c r="D1169" s="187" t="s">
        <v>158</v>
      </c>
      <c r="E1169" s="37"/>
      <c r="F1169" s="188" t="s">
        <v>1465</v>
      </c>
      <c r="G1169" s="37"/>
      <c r="H1169" s="37"/>
      <c r="I1169" s="189"/>
      <c r="J1169" s="37"/>
      <c r="K1169" s="37"/>
      <c r="L1169" s="40"/>
      <c r="M1169" s="190"/>
      <c r="N1169" s="191"/>
      <c r="O1169" s="65"/>
      <c r="P1169" s="65"/>
      <c r="Q1169" s="65"/>
      <c r="R1169" s="65"/>
      <c r="S1169" s="65"/>
      <c r="T1169" s="66"/>
      <c r="U1169" s="35"/>
      <c r="V1169" s="35"/>
      <c r="W1169" s="35"/>
      <c r="X1169" s="35"/>
      <c r="Y1169" s="35"/>
      <c r="Z1169" s="35"/>
      <c r="AA1169" s="35"/>
      <c r="AB1169" s="35"/>
      <c r="AC1169" s="35"/>
      <c r="AD1169" s="35"/>
      <c r="AE1169" s="35"/>
      <c r="AT1169" s="18" t="s">
        <v>158</v>
      </c>
      <c r="AU1169" s="18" t="s">
        <v>83</v>
      </c>
    </row>
    <row r="1170" spans="1:65" s="2" customFormat="1" ht="11.25">
      <c r="A1170" s="35"/>
      <c r="B1170" s="36"/>
      <c r="C1170" s="37"/>
      <c r="D1170" s="192" t="s">
        <v>160</v>
      </c>
      <c r="E1170" s="37"/>
      <c r="F1170" s="193" t="s">
        <v>1466</v>
      </c>
      <c r="G1170" s="37"/>
      <c r="H1170" s="37"/>
      <c r="I1170" s="189"/>
      <c r="J1170" s="37"/>
      <c r="K1170" s="37"/>
      <c r="L1170" s="40"/>
      <c r="M1170" s="190"/>
      <c r="N1170" s="191"/>
      <c r="O1170" s="65"/>
      <c r="P1170" s="65"/>
      <c r="Q1170" s="65"/>
      <c r="R1170" s="65"/>
      <c r="S1170" s="65"/>
      <c r="T1170" s="66"/>
      <c r="U1170" s="35"/>
      <c r="V1170" s="35"/>
      <c r="W1170" s="35"/>
      <c r="X1170" s="35"/>
      <c r="Y1170" s="35"/>
      <c r="Z1170" s="35"/>
      <c r="AA1170" s="35"/>
      <c r="AB1170" s="35"/>
      <c r="AC1170" s="35"/>
      <c r="AD1170" s="35"/>
      <c r="AE1170" s="35"/>
      <c r="AT1170" s="18" t="s">
        <v>160</v>
      </c>
      <c r="AU1170" s="18" t="s">
        <v>83</v>
      </c>
    </row>
    <row r="1171" spans="1:65" s="14" customFormat="1" ht="11.25">
      <c r="B1171" s="206"/>
      <c r="C1171" s="207"/>
      <c r="D1171" s="187" t="s">
        <v>169</v>
      </c>
      <c r="E1171" s="208" t="s">
        <v>19</v>
      </c>
      <c r="F1171" s="209" t="s">
        <v>214</v>
      </c>
      <c r="G1171" s="207"/>
      <c r="H1171" s="208" t="s">
        <v>19</v>
      </c>
      <c r="I1171" s="210"/>
      <c r="J1171" s="207"/>
      <c r="K1171" s="207"/>
      <c r="L1171" s="211"/>
      <c r="M1171" s="212"/>
      <c r="N1171" s="213"/>
      <c r="O1171" s="213"/>
      <c r="P1171" s="213"/>
      <c r="Q1171" s="213"/>
      <c r="R1171" s="213"/>
      <c r="S1171" s="213"/>
      <c r="T1171" s="214"/>
      <c r="AT1171" s="215" t="s">
        <v>169</v>
      </c>
      <c r="AU1171" s="215" t="s">
        <v>83</v>
      </c>
      <c r="AV1171" s="14" t="s">
        <v>81</v>
      </c>
      <c r="AW1171" s="14" t="s">
        <v>34</v>
      </c>
      <c r="AX1171" s="14" t="s">
        <v>73</v>
      </c>
      <c r="AY1171" s="215" t="s">
        <v>149</v>
      </c>
    </row>
    <row r="1172" spans="1:65" s="13" customFormat="1" ht="11.25">
      <c r="B1172" s="195"/>
      <c r="C1172" s="196"/>
      <c r="D1172" s="187" t="s">
        <v>169</v>
      </c>
      <c r="E1172" s="197" t="s">
        <v>19</v>
      </c>
      <c r="F1172" s="198" t="s">
        <v>1467</v>
      </c>
      <c r="G1172" s="196"/>
      <c r="H1172" s="199">
        <v>43.75</v>
      </c>
      <c r="I1172" s="200"/>
      <c r="J1172" s="196"/>
      <c r="K1172" s="196"/>
      <c r="L1172" s="201"/>
      <c r="M1172" s="202"/>
      <c r="N1172" s="203"/>
      <c r="O1172" s="203"/>
      <c r="P1172" s="203"/>
      <c r="Q1172" s="203"/>
      <c r="R1172" s="203"/>
      <c r="S1172" s="203"/>
      <c r="T1172" s="204"/>
      <c r="AT1172" s="205" t="s">
        <v>169</v>
      </c>
      <c r="AU1172" s="205" t="s">
        <v>83</v>
      </c>
      <c r="AV1172" s="13" t="s">
        <v>83</v>
      </c>
      <c r="AW1172" s="13" t="s">
        <v>34</v>
      </c>
      <c r="AX1172" s="13" t="s">
        <v>73</v>
      </c>
      <c r="AY1172" s="205" t="s">
        <v>149</v>
      </c>
    </row>
    <row r="1173" spans="1:65" s="2" customFormat="1" ht="24.2" customHeight="1">
      <c r="A1173" s="35"/>
      <c r="B1173" s="36"/>
      <c r="C1173" s="216" t="s">
        <v>1468</v>
      </c>
      <c r="D1173" s="216" t="s">
        <v>556</v>
      </c>
      <c r="E1173" s="217" t="s">
        <v>1469</v>
      </c>
      <c r="F1173" s="218" t="s">
        <v>1470</v>
      </c>
      <c r="G1173" s="219" t="s">
        <v>154</v>
      </c>
      <c r="H1173" s="220">
        <v>48.125</v>
      </c>
      <c r="I1173" s="221"/>
      <c r="J1173" s="222">
        <f>ROUND(I1173*H1173,2)</f>
        <v>0</v>
      </c>
      <c r="K1173" s="218" t="s">
        <v>19</v>
      </c>
      <c r="L1173" s="223"/>
      <c r="M1173" s="224" t="s">
        <v>19</v>
      </c>
      <c r="N1173" s="225" t="s">
        <v>44</v>
      </c>
      <c r="O1173" s="65"/>
      <c r="P1173" s="183">
        <f>O1173*H1173</f>
        <v>0</v>
      </c>
      <c r="Q1173" s="183">
        <v>1.5599999999999999E-2</v>
      </c>
      <c r="R1173" s="183">
        <f>Q1173*H1173</f>
        <v>0.75074999999999992</v>
      </c>
      <c r="S1173" s="183">
        <v>0</v>
      </c>
      <c r="T1173" s="184">
        <f>S1173*H1173</f>
        <v>0</v>
      </c>
      <c r="U1173" s="35"/>
      <c r="V1173" s="35"/>
      <c r="W1173" s="35"/>
      <c r="X1173" s="35"/>
      <c r="Y1173" s="35"/>
      <c r="Z1173" s="35"/>
      <c r="AA1173" s="35"/>
      <c r="AB1173" s="35"/>
      <c r="AC1173" s="35"/>
      <c r="AD1173" s="35"/>
      <c r="AE1173" s="35"/>
      <c r="AR1173" s="185" t="s">
        <v>480</v>
      </c>
      <c r="AT1173" s="185" t="s">
        <v>556</v>
      </c>
      <c r="AU1173" s="185" t="s">
        <v>83</v>
      </c>
      <c r="AY1173" s="18" t="s">
        <v>149</v>
      </c>
      <c r="BE1173" s="186">
        <f>IF(N1173="základní",J1173,0)</f>
        <v>0</v>
      </c>
      <c r="BF1173" s="186">
        <f>IF(N1173="snížená",J1173,0)</f>
        <v>0</v>
      </c>
      <c r="BG1173" s="186">
        <f>IF(N1173="zákl. přenesená",J1173,0)</f>
        <v>0</v>
      </c>
      <c r="BH1173" s="186">
        <f>IF(N1173="sníž. přenesená",J1173,0)</f>
        <v>0</v>
      </c>
      <c r="BI1173" s="186">
        <f>IF(N1173="nulová",J1173,0)</f>
        <v>0</v>
      </c>
      <c r="BJ1173" s="18" t="s">
        <v>81</v>
      </c>
      <c r="BK1173" s="186">
        <f>ROUND(I1173*H1173,2)</f>
        <v>0</v>
      </c>
      <c r="BL1173" s="18" t="s">
        <v>305</v>
      </c>
      <c r="BM1173" s="185" t="s">
        <v>1471</v>
      </c>
    </row>
    <row r="1174" spans="1:65" s="2" customFormat="1" ht="11.25">
      <c r="A1174" s="35"/>
      <c r="B1174" s="36"/>
      <c r="C1174" s="37"/>
      <c r="D1174" s="187" t="s">
        <v>158</v>
      </c>
      <c r="E1174" s="37"/>
      <c r="F1174" s="188" t="s">
        <v>1470</v>
      </c>
      <c r="G1174" s="37"/>
      <c r="H1174" s="37"/>
      <c r="I1174" s="189"/>
      <c r="J1174" s="37"/>
      <c r="K1174" s="37"/>
      <c r="L1174" s="40"/>
      <c r="M1174" s="190"/>
      <c r="N1174" s="191"/>
      <c r="O1174" s="65"/>
      <c r="P1174" s="65"/>
      <c r="Q1174" s="65"/>
      <c r="R1174" s="65"/>
      <c r="S1174" s="65"/>
      <c r="T1174" s="66"/>
      <c r="U1174" s="35"/>
      <c r="V1174" s="35"/>
      <c r="W1174" s="35"/>
      <c r="X1174" s="35"/>
      <c r="Y1174" s="35"/>
      <c r="Z1174" s="35"/>
      <c r="AA1174" s="35"/>
      <c r="AB1174" s="35"/>
      <c r="AC1174" s="35"/>
      <c r="AD1174" s="35"/>
      <c r="AE1174" s="35"/>
      <c r="AT1174" s="18" t="s">
        <v>158</v>
      </c>
      <c r="AU1174" s="18" t="s">
        <v>83</v>
      </c>
    </row>
    <row r="1175" spans="1:65" s="13" customFormat="1" ht="11.25">
      <c r="B1175" s="195"/>
      <c r="C1175" s="196"/>
      <c r="D1175" s="187" t="s">
        <v>169</v>
      </c>
      <c r="E1175" s="196"/>
      <c r="F1175" s="198" t="s">
        <v>1472</v>
      </c>
      <c r="G1175" s="196"/>
      <c r="H1175" s="199">
        <v>48.125</v>
      </c>
      <c r="I1175" s="200"/>
      <c r="J1175" s="196"/>
      <c r="K1175" s="196"/>
      <c r="L1175" s="201"/>
      <c r="M1175" s="202"/>
      <c r="N1175" s="203"/>
      <c r="O1175" s="203"/>
      <c r="P1175" s="203"/>
      <c r="Q1175" s="203"/>
      <c r="R1175" s="203"/>
      <c r="S1175" s="203"/>
      <c r="T1175" s="204"/>
      <c r="AT1175" s="205" t="s">
        <v>169</v>
      </c>
      <c r="AU1175" s="205" t="s">
        <v>83</v>
      </c>
      <c r="AV1175" s="13" t="s">
        <v>83</v>
      </c>
      <c r="AW1175" s="13" t="s">
        <v>4</v>
      </c>
      <c r="AX1175" s="13" t="s">
        <v>81</v>
      </c>
      <c r="AY1175" s="205" t="s">
        <v>149</v>
      </c>
    </row>
    <row r="1176" spans="1:65" s="2" customFormat="1" ht="16.5" customHeight="1">
      <c r="A1176" s="35"/>
      <c r="B1176" s="36"/>
      <c r="C1176" s="174" t="s">
        <v>1473</v>
      </c>
      <c r="D1176" s="174" t="s">
        <v>151</v>
      </c>
      <c r="E1176" s="175" t="s">
        <v>1474</v>
      </c>
      <c r="F1176" s="176" t="s">
        <v>1475</v>
      </c>
      <c r="G1176" s="177" t="s">
        <v>174</v>
      </c>
      <c r="H1176" s="178">
        <v>72.917000000000002</v>
      </c>
      <c r="I1176" s="179"/>
      <c r="J1176" s="180">
        <f>ROUND(I1176*H1176,2)</f>
        <v>0</v>
      </c>
      <c r="K1176" s="176" t="s">
        <v>155</v>
      </c>
      <c r="L1176" s="40"/>
      <c r="M1176" s="181" t="s">
        <v>19</v>
      </c>
      <c r="N1176" s="182" t="s">
        <v>44</v>
      </c>
      <c r="O1176" s="65"/>
      <c r="P1176" s="183">
        <f>O1176*H1176</f>
        <v>0</v>
      </c>
      <c r="Q1176" s="183">
        <v>1.0000000000000001E-5</v>
      </c>
      <c r="R1176" s="183">
        <f>Q1176*H1176</f>
        <v>7.2917000000000012E-4</v>
      </c>
      <c r="S1176" s="183">
        <v>0</v>
      </c>
      <c r="T1176" s="184">
        <f>S1176*H1176</f>
        <v>0</v>
      </c>
      <c r="U1176" s="35"/>
      <c r="V1176" s="35"/>
      <c r="W1176" s="35"/>
      <c r="X1176" s="35"/>
      <c r="Y1176" s="35"/>
      <c r="Z1176" s="35"/>
      <c r="AA1176" s="35"/>
      <c r="AB1176" s="35"/>
      <c r="AC1176" s="35"/>
      <c r="AD1176" s="35"/>
      <c r="AE1176" s="35"/>
      <c r="AR1176" s="185" t="s">
        <v>305</v>
      </c>
      <c r="AT1176" s="185" t="s">
        <v>151</v>
      </c>
      <c r="AU1176" s="185" t="s">
        <v>83</v>
      </c>
      <c r="AY1176" s="18" t="s">
        <v>149</v>
      </c>
      <c r="BE1176" s="186">
        <f>IF(N1176="základní",J1176,0)</f>
        <v>0</v>
      </c>
      <c r="BF1176" s="186">
        <f>IF(N1176="snížená",J1176,0)</f>
        <v>0</v>
      </c>
      <c r="BG1176" s="186">
        <f>IF(N1176="zákl. přenesená",J1176,0)</f>
        <v>0</v>
      </c>
      <c r="BH1176" s="186">
        <f>IF(N1176="sníž. přenesená",J1176,0)</f>
        <v>0</v>
      </c>
      <c r="BI1176" s="186">
        <f>IF(N1176="nulová",J1176,0)</f>
        <v>0</v>
      </c>
      <c r="BJ1176" s="18" t="s">
        <v>81</v>
      </c>
      <c r="BK1176" s="186">
        <f>ROUND(I1176*H1176,2)</f>
        <v>0</v>
      </c>
      <c r="BL1176" s="18" t="s">
        <v>305</v>
      </c>
      <c r="BM1176" s="185" t="s">
        <v>1476</v>
      </c>
    </row>
    <row r="1177" spans="1:65" s="2" customFormat="1" ht="11.25">
      <c r="A1177" s="35"/>
      <c r="B1177" s="36"/>
      <c r="C1177" s="37"/>
      <c r="D1177" s="187" t="s">
        <v>158</v>
      </c>
      <c r="E1177" s="37"/>
      <c r="F1177" s="188" t="s">
        <v>1477</v>
      </c>
      <c r="G1177" s="37"/>
      <c r="H1177" s="37"/>
      <c r="I1177" s="189"/>
      <c r="J1177" s="37"/>
      <c r="K1177" s="37"/>
      <c r="L1177" s="40"/>
      <c r="M1177" s="190"/>
      <c r="N1177" s="191"/>
      <c r="O1177" s="65"/>
      <c r="P1177" s="65"/>
      <c r="Q1177" s="65"/>
      <c r="R1177" s="65"/>
      <c r="S1177" s="65"/>
      <c r="T1177" s="66"/>
      <c r="U1177" s="35"/>
      <c r="V1177" s="35"/>
      <c r="W1177" s="35"/>
      <c r="X1177" s="35"/>
      <c r="Y1177" s="35"/>
      <c r="Z1177" s="35"/>
      <c r="AA1177" s="35"/>
      <c r="AB1177" s="35"/>
      <c r="AC1177" s="35"/>
      <c r="AD1177" s="35"/>
      <c r="AE1177" s="35"/>
      <c r="AT1177" s="18" t="s">
        <v>158</v>
      </c>
      <c r="AU1177" s="18" t="s">
        <v>83</v>
      </c>
    </row>
    <row r="1178" spans="1:65" s="2" customFormat="1" ht="11.25">
      <c r="A1178" s="35"/>
      <c r="B1178" s="36"/>
      <c r="C1178" s="37"/>
      <c r="D1178" s="192" t="s">
        <v>160</v>
      </c>
      <c r="E1178" s="37"/>
      <c r="F1178" s="193" t="s">
        <v>1478</v>
      </c>
      <c r="G1178" s="37"/>
      <c r="H1178" s="37"/>
      <c r="I1178" s="189"/>
      <c r="J1178" s="37"/>
      <c r="K1178" s="37"/>
      <c r="L1178" s="40"/>
      <c r="M1178" s="190"/>
      <c r="N1178" s="191"/>
      <c r="O1178" s="65"/>
      <c r="P1178" s="65"/>
      <c r="Q1178" s="65"/>
      <c r="R1178" s="65"/>
      <c r="S1178" s="65"/>
      <c r="T1178" s="66"/>
      <c r="U1178" s="35"/>
      <c r="V1178" s="35"/>
      <c r="W1178" s="35"/>
      <c r="X1178" s="35"/>
      <c r="Y1178" s="35"/>
      <c r="Z1178" s="35"/>
      <c r="AA1178" s="35"/>
      <c r="AB1178" s="35"/>
      <c r="AC1178" s="35"/>
      <c r="AD1178" s="35"/>
      <c r="AE1178" s="35"/>
      <c r="AT1178" s="18" t="s">
        <v>160</v>
      </c>
      <c r="AU1178" s="18" t="s">
        <v>83</v>
      </c>
    </row>
    <row r="1179" spans="1:65" s="14" customFormat="1" ht="11.25">
      <c r="B1179" s="206"/>
      <c r="C1179" s="207"/>
      <c r="D1179" s="187" t="s">
        <v>169</v>
      </c>
      <c r="E1179" s="208" t="s">
        <v>19</v>
      </c>
      <c r="F1179" s="209" t="s">
        <v>214</v>
      </c>
      <c r="G1179" s="207"/>
      <c r="H1179" s="208" t="s">
        <v>19</v>
      </c>
      <c r="I1179" s="210"/>
      <c r="J1179" s="207"/>
      <c r="K1179" s="207"/>
      <c r="L1179" s="211"/>
      <c r="M1179" s="212"/>
      <c r="N1179" s="213"/>
      <c r="O1179" s="213"/>
      <c r="P1179" s="213"/>
      <c r="Q1179" s="213"/>
      <c r="R1179" s="213"/>
      <c r="S1179" s="213"/>
      <c r="T1179" s="214"/>
      <c r="AT1179" s="215" t="s">
        <v>169</v>
      </c>
      <c r="AU1179" s="215" t="s">
        <v>83</v>
      </c>
      <c r="AV1179" s="14" t="s">
        <v>81</v>
      </c>
      <c r="AW1179" s="14" t="s">
        <v>34</v>
      </c>
      <c r="AX1179" s="14" t="s">
        <v>73</v>
      </c>
      <c r="AY1179" s="215" t="s">
        <v>149</v>
      </c>
    </row>
    <row r="1180" spans="1:65" s="13" customFormat="1" ht="11.25">
      <c r="B1180" s="195"/>
      <c r="C1180" s="196"/>
      <c r="D1180" s="187" t="s">
        <v>169</v>
      </c>
      <c r="E1180" s="197" t="s">
        <v>19</v>
      </c>
      <c r="F1180" s="198" t="s">
        <v>1479</v>
      </c>
      <c r="G1180" s="196"/>
      <c r="H1180" s="199">
        <v>72.917000000000002</v>
      </c>
      <c r="I1180" s="200"/>
      <c r="J1180" s="196"/>
      <c r="K1180" s="196"/>
      <c r="L1180" s="201"/>
      <c r="M1180" s="202"/>
      <c r="N1180" s="203"/>
      <c r="O1180" s="203"/>
      <c r="P1180" s="203"/>
      <c r="Q1180" s="203"/>
      <c r="R1180" s="203"/>
      <c r="S1180" s="203"/>
      <c r="T1180" s="204"/>
      <c r="AT1180" s="205" t="s">
        <v>169</v>
      </c>
      <c r="AU1180" s="205" t="s">
        <v>83</v>
      </c>
      <c r="AV1180" s="13" t="s">
        <v>83</v>
      </c>
      <c r="AW1180" s="13" t="s">
        <v>34</v>
      </c>
      <c r="AX1180" s="13" t="s">
        <v>73</v>
      </c>
      <c r="AY1180" s="205" t="s">
        <v>149</v>
      </c>
    </row>
    <row r="1181" spans="1:65" s="2" customFormat="1" ht="16.5" customHeight="1">
      <c r="A1181" s="35"/>
      <c r="B1181" s="36"/>
      <c r="C1181" s="216" t="s">
        <v>1480</v>
      </c>
      <c r="D1181" s="216" t="s">
        <v>556</v>
      </c>
      <c r="E1181" s="217" t="s">
        <v>1481</v>
      </c>
      <c r="F1181" s="218" t="s">
        <v>1482</v>
      </c>
      <c r="G1181" s="219" t="s">
        <v>181</v>
      </c>
      <c r="H1181" s="220">
        <v>0.17499999999999999</v>
      </c>
      <c r="I1181" s="221"/>
      <c r="J1181" s="222">
        <f>ROUND(I1181*H1181,2)</f>
        <v>0</v>
      </c>
      <c r="K1181" s="218" t="s">
        <v>155</v>
      </c>
      <c r="L1181" s="223"/>
      <c r="M1181" s="224" t="s">
        <v>19</v>
      </c>
      <c r="N1181" s="225" t="s">
        <v>44</v>
      </c>
      <c r="O1181" s="65"/>
      <c r="P1181" s="183">
        <f>O1181*H1181</f>
        <v>0</v>
      </c>
      <c r="Q1181" s="183">
        <v>0.55000000000000004</v>
      </c>
      <c r="R1181" s="183">
        <f>Q1181*H1181</f>
        <v>9.6250000000000002E-2</v>
      </c>
      <c r="S1181" s="183">
        <v>0</v>
      </c>
      <c r="T1181" s="184">
        <f>S1181*H1181</f>
        <v>0</v>
      </c>
      <c r="U1181" s="35"/>
      <c r="V1181" s="35"/>
      <c r="W1181" s="35"/>
      <c r="X1181" s="35"/>
      <c r="Y1181" s="35"/>
      <c r="Z1181" s="35"/>
      <c r="AA1181" s="35"/>
      <c r="AB1181" s="35"/>
      <c r="AC1181" s="35"/>
      <c r="AD1181" s="35"/>
      <c r="AE1181" s="35"/>
      <c r="AR1181" s="185" t="s">
        <v>480</v>
      </c>
      <c r="AT1181" s="185" t="s">
        <v>556</v>
      </c>
      <c r="AU1181" s="185" t="s">
        <v>83</v>
      </c>
      <c r="AY1181" s="18" t="s">
        <v>149</v>
      </c>
      <c r="BE1181" s="186">
        <f>IF(N1181="základní",J1181,0)</f>
        <v>0</v>
      </c>
      <c r="BF1181" s="186">
        <f>IF(N1181="snížená",J1181,0)</f>
        <v>0</v>
      </c>
      <c r="BG1181" s="186">
        <f>IF(N1181="zákl. přenesená",J1181,0)</f>
        <v>0</v>
      </c>
      <c r="BH1181" s="186">
        <f>IF(N1181="sníž. přenesená",J1181,0)</f>
        <v>0</v>
      </c>
      <c r="BI1181" s="186">
        <f>IF(N1181="nulová",J1181,0)</f>
        <v>0</v>
      </c>
      <c r="BJ1181" s="18" t="s">
        <v>81</v>
      </c>
      <c r="BK1181" s="186">
        <f>ROUND(I1181*H1181,2)</f>
        <v>0</v>
      </c>
      <c r="BL1181" s="18" t="s">
        <v>305</v>
      </c>
      <c r="BM1181" s="185" t="s">
        <v>1483</v>
      </c>
    </row>
    <row r="1182" spans="1:65" s="2" customFormat="1" ht="11.25">
      <c r="A1182" s="35"/>
      <c r="B1182" s="36"/>
      <c r="C1182" s="37"/>
      <c r="D1182" s="187" t="s">
        <v>158</v>
      </c>
      <c r="E1182" s="37"/>
      <c r="F1182" s="188" t="s">
        <v>1482</v>
      </c>
      <c r="G1182" s="37"/>
      <c r="H1182" s="37"/>
      <c r="I1182" s="189"/>
      <c r="J1182" s="37"/>
      <c r="K1182" s="37"/>
      <c r="L1182" s="40"/>
      <c r="M1182" s="190"/>
      <c r="N1182" s="191"/>
      <c r="O1182" s="65"/>
      <c r="P1182" s="65"/>
      <c r="Q1182" s="65"/>
      <c r="R1182" s="65"/>
      <c r="S1182" s="65"/>
      <c r="T1182" s="66"/>
      <c r="U1182" s="35"/>
      <c r="V1182" s="35"/>
      <c r="W1182" s="35"/>
      <c r="X1182" s="35"/>
      <c r="Y1182" s="35"/>
      <c r="Z1182" s="35"/>
      <c r="AA1182" s="35"/>
      <c r="AB1182" s="35"/>
      <c r="AC1182" s="35"/>
      <c r="AD1182" s="35"/>
      <c r="AE1182" s="35"/>
      <c r="AT1182" s="18" t="s">
        <v>158</v>
      </c>
      <c r="AU1182" s="18" t="s">
        <v>83</v>
      </c>
    </row>
    <row r="1183" spans="1:65" s="14" customFormat="1" ht="11.25">
      <c r="B1183" s="206"/>
      <c r="C1183" s="207"/>
      <c r="D1183" s="187" t="s">
        <v>169</v>
      </c>
      <c r="E1183" s="208" t="s">
        <v>19</v>
      </c>
      <c r="F1183" s="209" t="s">
        <v>214</v>
      </c>
      <c r="G1183" s="207"/>
      <c r="H1183" s="208" t="s">
        <v>19</v>
      </c>
      <c r="I1183" s="210"/>
      <c r="J1183" s="207"/>
      <c r="K1183" s="207"/>
      <c r="L1183" s="211"/>
      <c r="M1183" s="212"/>
      <c r="N1183" s="213"/>
      <c r="O1183" s="213"/>
      <c r="P1183" s="213"/>
      <c r="Q1183" s="213"/>
      <c r="R1183" s="213"/>
      <c r="S1183" s="213"/>
      <c r="T1183" s="214"/>
      <c r="AT1183" s="215" t="s">
        <v>169</v>
      </c>
      <c r="AU1183" s="215" t="s">
        <v>83</v>
      </c>
      <c r="AV1183" s="14" t="s">
        <v>81</v>
      </c>
      <c r="AW1183" s="14" t="s">
        <v>34</v>
      </c>
      <c r="AX1183" s="14" t="s">
        <v>73</v>
      </c>
      <c r="AY1183" s="215" t="s">
        <v>149</v>
      </c>
    </row>
    <row r="1184" spans="1:65" s="13" customFormat="1" ht="11.25">
      <c r="B1184" s="195"/>
      <c r="C1184" s="196"/>
      <c r="D1184" s="187" t="s">
        <v>169</v>
      </c>
      <c r="E1184" s="197" t="s">
        <v>19</v>
      </c>
      <c r="F1184" s="198" t="s">
        <v>1484</v>
      </c>
      <c r="G1184" s="196"/>
      <c r="H1184" s="199">
        <v>0.17499999999999999</v>
      </c>
      <c r="I1184" s="200"/>
      <c r="J1184" s="196"/>
      <c r="K1184" s="196"/>
      <c r="L1184" s="201"/>
      <c r="M1184" s="202"/>
      <c r="N1184" s="203"/>
      <c r="O1184" s="203"/>
      <c r="P1184" s="203"/>
      <c r="Q1184" s="203"/>
      <c r="R1184" s="203"/>
      <c r="S1184" s="203"/>
      <c r="T1184" s="204"/>
      <c r="AT1184" s="205" t="s">
        <v>169</v>
      </c>
      <c r="AU1184" s="205" t="s">
        <v>83</v>
      </c>
      <c r="AV1184" s="13" t="s">
        <v>83</v>
      </c>
      <c r="AW1184" s="13" t="s">
        <v>34</v>
      </c>
      <c r="AX1184" s="13" t="s">
        <v>73</v>
      </c>
      <c r="AY1184" s="205" t="s">
        <v>149</v>
      </c>
    </row>
    <row r="1185" spans="1:65" s="2" customFormat="1" ht="16.5" customHeight="1">
      <c r="A1185" s="35"/>
      <c r="B1185" s="36"/>
      <c r="C1185" s="174" t="s">
        <v>1485</v>
      </c>
      <c r="D1185" s="174" t="s">
        <v>151</v>
      </c>
      <c r="E1185" s="175" t="s">
        <v>1486</v>
      </c>
      <c r="F1185" s="176" t="s">
        <v>1487</v>
      </c>
      <c r="G1185" s="177" t="s">
        <v>154</v>
      </c>
      <c r="H1185" s="178">
        <v>5.5</v>
      </c>
      <c r="I1185" s="179"/>
      <c r="J1185" s="180">
        <f>ROUND(I1185*H1185,2)</f>
        <v>0</v>
      </c>
      <c r="K1185" s="176" t="s">
        <v>155</v>
      </c>
      <c r="L1185" s="40"/>
      <c r="M1185" s="181" t="s">
        <v>19</v>
      </c>
      <c r="N1185" s="182" t="s">
        <v>44</v>
      </c>
      <c r="O1185" s="65"/>
      <c r="P1185" s="183">
        <f>O1185*H1185</f>
        <v>0</v>
      </c>
      <c r="Q1185" s="183">
        <v>0</v>
      </c>
      <c r="R1185" s="183">
        <f>Q1185*H1185</f>
        <v>0</v>
      </c>
      <c r="S1185" s="183">
        <v>1.6E-2</v>
      </c>
      <c r="T1185" s="184">
        <f>S1185*H1185</f>
        <v>8.7999999999999995E-2</v>
      </c>
      <c r="U1185" s="35"/>
      <c r="V1185" s="35"/>
      <c r="W1185" s="35"/>
      <c r="X1185" s="35"/>
      <c r="Y1185" s="35"/>
      <c r="Z1185" s="35"/>
      <c r="AA1185" s="35"/>
      <c r="AB1185" s="35"/>
      <c r="AC1185" s="35"/>
      <c r="AD1185" s="35"/>
      <c r="AE1185" s="35"/>
      <c r="AR1185" s="185" t="s">
        <v>305</v>
      </c>
      <c r="AT1185" s="185" t="s">
        <v>151</v>
      </c>
      <c r="AU1185" s="185" t="s">
        <v>83</v>
      </c>
      <c r="AY1185" s="18" t="s">
        <v>149</v>
      </c>
      <c r="BE1185" s="186">
        <f>IF(N1185="základní",J1185,0)</f>
        <v>0</v>
      </c>
      <c r="BF1185" s="186">
        <f>IF(N1185="snížená",J1185,0)</f>
        <v>0</v>
      </c>
      <c r="BG1185" s="186">
        <f>IF(N1185="zákl. přenesená",J1185,0)</f>
        <v>0</v>
      </c>
      <c r="BH1185" s="186">
        <f>IF(N1185="sníž. přenesená",J1185,0)</f>
        <v>0</v>
      </c>
      <c r="BI1185" s="186">
        <f>IF(N1185="nulová",J1185,0)</f>
        <v>0</v>
      </c>
      <c r="BJ1185" s="18" t="s">
        <v>81</v>
      </c>
      <c r="BK1185" s="186">
        <f>ROUND(I1185*H1185,2)</f>
        <v>0</v>
      </c>
      <c r="BL1185" s="18" t="s">
        <v>305</v>
      </c>
      <c r="BM1185" s="185" t="s">
        <v>1488</v>
      </c>
    </row>
    <row r="1186" spans="1:65" s="2" customFormat="1" ht="11.25">
      <c r="A1186" s="35"/>
      <c r="B1186" s="36"/>
      <c r="C1186" s="37"/>
      <c r="D1186" s="187" t="s">
        <v>158</v>
      </c>
      <c r="E1186" s="37"/>
      <c r="F1186" s="188" t="s">
        <v>1489</v>
      </c>
      <c r="G1186" s="37"/>
      <c r="H1186" s="37"/>
      <c r="I1186" s="189"/>
      <c r="J1186" s="37"/>
      <c r="K1186" s="37"/>
      <c r="L1186" s="40"/>
      <c r="M1186" s="190"/>
      <c r="N1186" s="191"/>
      <c r="O1186" s="65"/>
      <c r="P1186" s="65"/>
      <c r="Q1186" s="65"/>
      <c r="R1186" s="65"/>
      <c r="S1186" s="65"/>
      <c r="T1186" s="66"/>
      <c r="U1186" s="35"/>
      <c r="V1186" s="35"/>
      <c r="W1186" s="35"/>
      <c r="X1186" s="35"/>
      <c r="Y1186" s="35"/>
      <c r="Z1186" s="35"/>
      <c r="AA1186" s="35"/>
      <c r="AB1186" s="35"/>
      <c r="AC1186" s="35"/>
      <c r="AD1186" s="35"/>
      <c r="AE1186" s="35"/>
      <c r="AT1186" s="18" t="s">
        <v>158</v>
      </c>
      <c r="AU1186" s="18" t="s">
        <v>83</v>
      </c>
    </row>
    <row r="1187" spans="1:65" s="2" customFormat="1" ht="11.25">
      <c r="A1187" s="35"/>
      <c r="B1187" s="36"/>
      <c r="C1187" s="37"/>
      <c r="D1187" s="192" t="s">
        <v>160</v>
      </c>
      <c r="E1187" s="37"/>
      <c r="F1187" s="193" t="s">
        <v>1490</v>
      </c>
      <c r="G1187" s="37"/>
      <c r="H1187" s="37"/>
      <c r="I1187" s="189"/>
      <c r="J1187" s="37"/>
      <c r="K1187" s="37"/>
      <c r="L1187" s="40"/>
      <c r="M1187" s="190"/>
      <c r="N1187" s="191"/>
      <c r="O1187" s="65"/>
      <c r="P1187" s="65"/>
      <c r="Q1187" s="65"/>
      <c r="R1187" s="65"/>
      <c r="S1187" s="65"/>
      <c r="T1187" s="66"/>
      <c r="U1187" s="35"/>
      <c r="V1187" s="35"/>
      <c r="W1187" s="35"/>
      <c r="X1187" s="35"/>
      <c r="Y1187" s="35"/>
      <c r="Z1187" s="35"/>
      <c r="AA1187" s="35"/>
      <c r="AB1187" s="35"/>
      <c r="AC1187" s="35"/>
      <c r="AD1187" s="35"/>
      <c r="AE1187" s="35"/>
      <c r="AT1187" s="18" t="s">
        <v>160</v>
      </c>
      <c r="AU1187" s="18" t="s">
        <v>83</v>
      </c>
    </row>
    <row r="1188" spans="1:65" s="13" customFormat="1" ht="11.25">
      <c r="B1188" s="195"/>
      <c r="C1188" s="196"/>
      <c r="D1188" s="187" t="s">
        <v>169</v>
      </c>
      <c r="E1188" s="197" t="s">
        <v>19</v>
      </c>
      <c r="F1188" s="198" t="s">
        <v>1491</v>
      </c>
      <c r="G1188" s="196"/>
      <c r="H1188" s="199">
        <v>5.5</v>
      </c>
      <c r="I1188" s="200"/>
      <c r="J1188" s="196"/>
      <c r="K1188" s="196"/>
      <c r="L1188" s="201"/>
      <c r="M1188" s="202"/>
      <c r="N1188" s="203"/>
      <c r="O1188" s="203"/>
      <c r="P1188" s="203"/>
      <c r="Q1188" s="203"/>
      <c r="R1188" s="203"/>
      <c r="S1188" s="203"/>
      <c r="T1188" s="204"/>
      <c r="AT1188" s="205" t="s">
        <v>169</v>
      </c>
      <c r="AU1188" s="205" t="s">
        <v>83</v>
      </c>
      <c r="AV1188" s="13" t="s">
        <v>83</v>
      </c>
      <c r="AW1188" s="13" t="s">
        <v>34</v>
      </c>
      <c r="AX1188" s="13" t="s">
        <v>73</v>
      </c>
      <c r="AY1188" s="205" t="s">
        <v>149</v>
      </c>
    </row>
    <row r="1189" spans="1:65" s="2" customFormat="1" ht="16.5" customHeight="1">
      <c r="A1189" s="35"/>
      <c r="B1189" s="36"/>
      <c r="C1189" s="174" t="s">
        <v>1492</v>
      </c>
      <c r="D1189" s="174" t="s">
        <v>151</v>
      </c>
      <c r="E1189" s="175" t="s">
        <v>1493</v>
      </c>
      <c r="F1189" s="176" t="s">
        <v>1494</v>
      </c>
      <c r="G1189" s="177" t="s">
        <v>265</v>
      </c>
      <c r="H1189" s="178">
        <v>6.7649999999999997</v>
      </c>
      <c r="I1189" s="179"/>
      <c r="J1189" s="180">
        <f>ROUND(I1189*H1189,2)</f>
        <v>0</v>
      </c>
      <c r="K1189" s="176" t="s">
        <v>155</v>
      </c>
      <c r="L1189" s="40"/>
      <c r="M1189" s="181" t="s">
        <v>19</v>
      </c>
      <c r="N1189" s="182" t="s">
        <v>44</v>
      </c>
      <c r="O1189" s="65"/>
      <c r="P1189" s="183">
        <f>O1189*H1189</f>
        <v>0</v>
      </c>
      <c r="Q1189" s="183">
        <v>0</v>
      </c>
      <c r="R1189" s="183">
        <f>Q1189*H1189</f>
        <v>0</v>
      </c>
      <c r="S1189" s="183">
        <v>0</v>
      </c>
      <c r="T1189" s="184">
        <f>S1189*H1189</f>
        <v>0</v>
      </c>
      <c r="U1189" s="35"/>
      <c r="V1189" s="35"/>
      <c r="W1189" s="35"/>
      <c r="X1189" s="35"/>
      <c r="Y1189" s="35"/>
      <c r="Z1189" s="35"/>
      <c r="AA1189" s="35"/>
      <c r="AB1189" s="35"/>
      <c r="AC1189" s="35"/>
      <c r="AD1189" s="35"/>
      <c r="AE1189" s="35"/>
      <c r="AR1189" s="185" t="s">
        <v>305</v>
      </c>
      <c r="AT1189" s="185" t="s">
        <v>151</v>
      </c>
      <c r="AU1189" s="185" t="s">
        <v>83</v>
      </c>
      <c r="AY1189" s="18" t="s">
        <v>149</v>
      </c>
      <c r="BE1189" s="186">
        <f>IF(N1189="základní",J1189,0)</f>
        <v>0</v>
      </c>
      <c r="BF1189" s="186">
        <f>IF(N1189="snížená",J1189,0)</f>
        <v>0</v>
      </c>
      <c r="BG1189" s="186">
        <f>IF(N1189="zákl. přenesená",J1189,0)</f>
        <v>0</v>
      </c>
      <c r="BH1189" s="186">
        <f>IF(N1189="sníž. přenesená",J1189,0)</f>
        <v>0</v>
      </c>
      <c r="BI1189" s="186">
        <f>IF(N1189="nulová",J1189,0)</f>
        <v>0</v>
      </c>
      <c r="BJ1189" s="18" t="s">
        <v>81</v>
      </c>
      <c r="BK1189" s="186">
        <f>ROUND(I1189*H1189,2)</f>
        <v>0</v>
      </c>
      <c r="BL1189" s="18" t="s">
        <v>305</v>
      </c>
      <c r="BM1189" s="185" t="s">
        <v>1495</v>
      </c>
    </row>
    <row r="1190" spans="1:65" s="2" customFormat="1" ht="19.5">
      <c r="A1190" s="35"/>
      <c r="B1190" s="36"/>
      <c r="C1190" s="37"/>
      <c r="D1190" s="187" t="s">
        <v>158</v>
      </c>
      <c r="E1190" s="37"/>
      <c r="F1190" s="188" t="s">
        <v>1496</v>
      </c>
      <c r="G1190" s="37"/>
      <c r="H1190" s="37"/>
      <c r="I1190" s="189"/>
      <c r="J1190" s="37"/>
      <c r="K1190" s="37"/>
      <c r="L1190" s="40"/>
      <c r="M1190" s="190"/>
      <c r="N1190" s="191"/>
      <c r="O1190" s="65"/>
      <c r="P1190" s="65"/>
      <c r="Q1190" s="65"/>
      <c r="R1190" s="65"/>
      <c r="S1190" s="65"/>
      <c r="T1190" s="66"/>
      <c r="U1190" s="35"/>
      <c r="V1190" s="35"/>
      <c r="W1190" s="35"/>
      <c r="X1190" s="35"/>
      <c r="Y1190" s="35"/>
      <c r="Z1190" s="35"/>
      <c r="AA1190" s="35"/>
      <c r="AB1190" s="35"/>
      <c r="AC1190" s="35"/>
      <c r="AD1190" s="35"/>
      <c r="AE1190" s="35"/>
      <c r="AT1190" s="18" t="s">
        <v>158</v>
      </c>
      <c r="AU1190" s="18" t="s">
        <v>83</v>
      </c>
    </row>
    <row r="1191" spans="1:65" s="2" customFormat="1" ht="11.25">
      <c r="A1191" s="35"/>
      <c r="B1191" s="36"/>
      <c r="C1191" s="37"/>
      <c r="D1191" s="192" t="s">
        <v>160</v>
      </c>
      <c r="E1191" s="37"/>
      <c r="F1191" s="193" t="s">
        <v>1497</v>
      </c>
      <c r="G1191" s="37"/>
      <c r="H1191" s="37"/>
      <c r="I1191" s="189"/>
      <c r="J1191" s="37"/>
      <c r="K1191" s="37"/>
      <c r="L1191" s="40"/>
      <c r="M1191" s="190"/>
      <c r="N1191" s="191"/>
      <c r="O1191" s="65"/>
      <c r="P1191" s="65"/>
      <c r="Q1191" s="65"/>
      <c r="R1191" s="65"/>
      <c r="S1191" s="65"/>
      <c r="T1191" s="66"/>
      <c r="U1191" s="35"/>
      <c r="V1191" s="35"/>
      <c r="W1191" s="35"/>
      <c r="X1191" s="35"/>
      <c r="Y1191" s="35"/>
      <c r="Z1191" s="35"/>
      <c r="AA1191" s="35"/>
      <c r="AB1191" s="35"/>
      <c r="AC1191" s="35"/>
      <c r="AD1191" s="35"/>
      <c r="AE1191" s="35"/>
      <c r="AT1191" s="18" t="s">
        <v>160</v>
      </c>
      <c r="AU1191" s="18" t="s">
        <v>83</v>
      </c>
    </row>
    <row r="1192" spans="1:65" s="12" customFormat="1" ht="22.9" customHeight="1">
      <c r="B1192" s="158"/>
      <c r="C1192" s="159"/>
      <c r="D1192" s="160" t="s">
        <v>72</v>
      </c>
      <c r="E1192" s="172" t="s">
        <v>1498</v>
      </c>
      <c r="F1192" s="172" t="s">
        <v>1499</v>
      </c>
      <c r="G1192" s="159"/>
      <c r="H1192" s="159"/>
      <c r="I1192" s="162"/>
      <c r="J1192" s="173">
        <f>BK1192</f>
        <v>0</v>
      </c>
      <c r="K1192" s="159"/>
      <c r="L1192" s="164"/>
      <c r="M1192" s="165"/>
      <c r="N1192" s="166"/>
      <c r="O1192" s="166"/>
      <c r="P1192" s="167">
        <f>SUM(P1193:P1205)</f>
        <v>0</v>
      </c>
      <c r="Q1192" s="166"/>
      <c r="R1192" s="167">
        <f>SUM(R1193:R1205)</f>
        <v>2.7145000000000001</v>
      </c>
      <c r="S1192" s="166"/>
      <c r="T1192" s="168">
        <f>SUM(T1193:T1205)</f>
        <v>0</v>
      </c>
      <c r="AR1192" s="169" t="s">
        <v>83</v>
      </c>
      <c r="AT1192" s="170" t="s">
        <v>72</v>
      </c>
      <c r="AU1192" s="170" t="s">
        <v>81</v>
      </c>
      <c r="AY1192" s="169" t="s">
        <v>149</v>
      </c>
      <c r="BK1192" s="171">
        <f>SUM(BK1193:BK1205)</f>
        <v>0</v>
      </c>
    </row>
    <row r="1193" spans="1:65" s="2" customFormat="1" ht="16.5" customHeight="1">
      <c r="A1193" s="35"/>
      <c r="B1193" s="36"/>
      <c r="C1193" s="174" t="s">
        <v>1500</v>
      </c>
      <c r="D1193" s="174" t="s">
        <v>151</v>
      </c>
      <c r="E1193" s="175" t="s">
        <v>1501</v>
      </c>
      <c r="F1193" s="176" t="s">
        <v>1502</v>
      </c>
      <c r="G1193" s="177" t="s">
        <v>174</v>
      </c>
      <c r="H1193" s="178">
        <v>271.45</v>
      </c>
      <c r="I1193" s="179"/>
      <c r="J1193" s="180">
        <f>ROUND(I1193*H1193,2)</f>
        <v>0</v>
      </c>
      <c r="K1193" s="176" t="s">
        <v>155</v>
      </c>
      <c r="L1193" s="40"/>
      <c r="M1193" s="181" t="s">
        <v>19</v>
      </c>
      <c r="N1193" s="182" t="s">
        <v>44</v>
      </c>
      <c r="O1193" s="65"/>
      <c r="P1193" s="183">
        <f>O1193*H1193</f>
        <v>0</v>
      </c>
      <c r="Q1193" s="183">
        <v>0</v>
      </c>
      <c r="R1193" s="183">
        <f>Q1193*H1193</f>
        <v>0</v>
      </c>
      <c r="S1193" s="183">
        <v>0</v>
      </c>
      <c r="T1193" s="184">
        <f>S1193*H1193</f>
        <v>0</v>
      </c>
      <c r="U1193" s="35"/>
      <c r="V1193" s="35"/>
      <c r="W1193" s="35"/>
      <c r="X1193" s="35"/>
      <c r="Y1193" s="35"/>
      <c r="Z1193" s="35"/>
      <c r="AA1193" s="35"/>
      <c r="AB1193" s="35"/>
      <c r="AC1193" s="35"/>
      <c r="AD1193" s="35"/>
      <c r="AE1193" s="35"/>
      <c r="AR1193" s="185" t="s">
        <v>305</v>
      </c>
      <c r="AT1193" s="185" t="s">
        <v>151</v>
      </c>
      <c r="AU1193" s="185" t="s">
        <v>83</v>
      </c>
      <c r="AY1193" s="18" t="s">
        <v>149</v>
      </c>
      <c r="BE1193" s="186">
        <f>IF(N1193="základní",J1193,0)</f>
        <v>0</v>
      </c>
      <c r="BF1193" s="186">
        <f>IF(N1193="snížená",J1193,0)</f>
        <v>0</v>
      </c>
      <c r="BG1193" s="186">
        <f>IF(N1193="zákl. přenesená",J1193,0)</f>
        <v>0</v>
      </c>
      <c r="BH1193" s="186">
        <f>IF(N1193="sníž. přenesená",J1193,0)</f>
        <v>0</v>
      </c>
      <c r="BI1193" s="186">
        <f>IF(N1193="nulová",J1193,0)</f>
        <v>0</v>
      </c>
      <c r="BJ1193" s="18" t="s">
        <v>81</v>
      </c>
      <c r="BK1193" s="186">
        <f>ROUND(I1193*H1193,2)</f>
        <v>0</v>
      </c>
      <c r="BL1193" s="18" t="s">
        <v>305</v>
      </c>
      <c r="BM1193" s="185" t="s">
        <v>1503</v>
      </c>
    </row>
    <row r="1194" spans="1:65" s="2" customFormat="1" ht="11.25">
      <c r="A1194" s="35"/>
      <c r="B1194" s="36"/>
      <c r="C1194" s="37"/>
      <c r="D1194" s="187" t="s">
        <v>158</v>
      </c>
      <c r="E1194" s="37"/>
      <c r="F1194" s="188" t="s">
        <v>1504</v>
      </c>
      <c r="G1194" s="37"/>
      <c r="H1194" s="37"/>
      <c r="I1194" s="189"/>
      <c r="J1194" s="37"/>
      <c r="K1194" s="37"/>
      <c r="L1194" s="40"/>
      <c r="M1194" s="190"/>
      <c r="N1194" s="191"/>
      <c r="O1194" s="65"/>
      <c r="P1194" s="65"/>
      <c r="Q1194" s="65"/>
      <c r="R1194" s="65"/>
      <c r="S1194" s="65"/>
      <c r="T1194" s="66"/>
      <c r="U1194" s="35"/>
      <c r="V1194" s="35"/>
      <c r="W1194" s="35"/>
      <c r="X1194" s="35"/>
      <c r="Y1194" s="35"/>
      <c r="Z1194" s="35"/>
      <c r="AA1194" s="35"/>
      <c r="AB1194" s="35"/>
      <c r="AC1194" s="35"/>
      <c r="AD1194" s="35"/>
      <c r="AE1194" s="35"/>
      <c r="AT1194" s="18" t="s">
        <v>158</v>
      </c>
      <c r="AU1194" s="18" t="s">
        <v>83</v>
      </c>
    </row>
    <row r="1195" spans="1:65" s="2" customFormat="1" ht="11.25">
      <c r="A1195" s="35"/>
      <c r="B1195" s="36"/>
      <c r="C1195" s="37"/>
      <c r="D1195" s="192" t="s">
        <v>160</v>
      </c>
      <c r="E1195" s="37"/>
      <c r="F1195" s="193" t="s">
        <v>1505</v>
      </c>
      <c r="G1195" s="37"/>
      <c r="H1195" s="37"/>
      <c r="I1195" s="189"/>
      <c r="J1195" s="37"/>
      <c r="K1195" s="37"/>
      <c r="L1195" s="40"/>
      <c r="M1195" s="190"/>
      <c r="N1195" s="191"/>
      <c r="O1195" s="65"/>
      <c r="P1195" s="65"/>
      <c r="Q1195" s="65"/>
      <c r="R1195" s="65"/>
      <c r="S1195" s="65"/>
      <c r="T1195" s="66"/>
      <c r="U1195" s="35"/>
      <c r="V1195" s="35"/>
      <c r="W1195" s="35"/>
      <c r="X1195" s="35"/>
      <c r="Y1195" s="35"/>
      <c r="Z1195" s="35"/>
      <c r="AA1195" s="35"/>
      <c r="AB1195" s="35"/>
      <c r="AC1195" s="35"/>
      <c r="AD1195" s="35"/>
      <c r="AE1195" s="35"/>
      <c r="AT1195" s="18" t="s">
        <v>160</v>
      </c>
      <c r="AU1195" s="18" t="s">
        <v>83</v>
      </c>
    </row>
    <row r="1196" spans="1:65" s="14" customFormat="1" ht="11.25">
      <c r="B1196" s="206"/>
      <c r="C1196" s="207"/>
      <c r="D1196" s="187" t="s">
        <v>169</v>
      </c>
      <c r="E1196" s="208" t="s">
        <v>19</v>
      </c>
      <c r="F1196" s="209" t="s">
        <v>231</v>
      </c>
      <c r="G1196" s="207"/>
      <c r="H1196" s="208" t="s">
        <v>19</v>
      </c>
      <c r="I1196" s="210"/>
      <c r="J1196" s="207"/>
      <c r="K1196" s="207"/>
      <c r="L1196" s="211"/>
      <c r="M1196" s="212"/>
      <c r="N1196" s="213"/>
      <c r="O1196" s="213"/>
      <c r="P1196" s="213"/>
      <c r="Q1196" s="213"/>
      <c r="R1196" s="213"/>
      <c r="S1196" s="213"/>
      <c r="T1196" s="214"/>
      <c r="AT1196" s="215" t="s">
        <v>169</v>
      </c>
      <c r="AU1196" s="215" t="s">
        <v>83</v>
      </c>
      <c r="AV1196" s="14" t="s">
        <v>81</v>
      </c>
      <c r="AW1196" s="14" t="s">
        <v>34</v>
      </c>
      <c r="AX1196" s="14" t="s">
        <v>73</v>
      </c>
      <c r="AY1196" s="215" t="s">
        <v>149</v>
      </c>
    </row>
    <row r="1197" spans="1:65" s="13" customFormat="1" ht="11.25">
      <c r="B1197" s="195"/>
      <c r="C1197" s="196"/>
      <c r="D1197" s="187" t="s">
        <v>169</v>
      </c>
      <c r="E1197" s="197" t="s">
        <v>19</v>
      </c>
      <c r="F1197" s="198" t="s">
        <v>1506</v>
      </c>
      <c r="G1197" s="196"/>
      <c r="H1197" s="199">
        <v>149.05000000000001</v>
      </c>
      <c r="I1197" s="200"/>
      <c r="J1197" s="196"/>
      <c r="K1197" s="196"/>
      <c r="L1197" s="201"/>
      <c r="M1197" s="202"/>
      <c r="N1197" s="203"/>
      <c r="O1197" s="203"/>
      <c r="P1197" s="203"/>
      <c r="Q1197" s="203"/>
      <c r="R1197" s="203"/>
      <c r="S1197" s="203"/>
      <c r="T1197" s="204"/>
      <c r="AT1197" s="205" t="s">
        <v>169</v>
      </c>
      <c r="AU1197" s="205" t="s">
        <v>83</v>
      </c>
      <c r="AV1197" s="13" t="s">
        <v>83</v>
      </c>
      <c r="AW1197" s="13" t="s">
        <v>34</v>
      </c>
      <c r="AX1197" s="13" t="s">
        <v>73</v>
      </c>
      <c r="AY1197" s="205" t="s">
        <v>149</v>
      </c>
    </row>
    <row r="1198" spans="1:65" s="14" customFormat="1" ht="11.25">
      <c r="B1198" s="206"/>
      <c r="C1198" s="207"/>
      <c r="D1198" s="187" t="s">
        <v>169</v>
      </c>
      <c r="E1198" s="208" t="s">
        <v>19</v>
      </c>
      <c r="F1198" s="209" t="s">
        <v>214</v>
      </c>
      <c r="G1198" s="207"/>
      <c r="H1198" s="208" t="s">
        <v>19</v>
      </c>
      <c r="I1198" s="210"/>
      <c r="J1198" s="207"/>
      <c r="K1198" s="207"/>
      <c r="L1198" s="211"/>
      <c r="M1198" s="212"/>
      <c r="N1198" s="213"/>
      <c r="O1198" s="213"/>
      <c r="P1198" s="213"/>
      <c r="Q1198" s="213"/>
      <c r="R1198" s="213"/>
      <c r="S1198" s="213"/>
      <c r="T1198" s="214"/>
      <c r="AT1198" s="215" t="s">
        <v>169</v>
      </c>
      <c r="AU1198" s="215" t="s">
        <v>83</v>
      </c>
      <c r="AV1198" s="14" t="s">
        <v>81</v>
      </c>
      <c r="AW1198" s="14" t="s">
        <v>34</v>
      </c>
      <c r="AX1198" s="14" t="s">
        <v>73</v>
      </c>
      <c r="AY1198" s="215" t="s">
        <v>149</v>
      </c>
    </row>
    <row r="1199" spans="1:65" s="13" customFormat="1" ht="11.25">
      <c r="B1199" s="195"/>
      <c r="C1199" s="196"/>
      <c r="D1199" s="187" t="s">
        <v>169</v>
      </c>
      <c r="E1199" s="197" t="s">
        <v>19</v>
      </c>
      <c r="F1199" s="198" t="s">
        <v>1507</v>
      </c>
      <c r="G1199" s="196"/>
      <c r="H1199" s="199">
        <v>122.4</v>
      </c>
      <c r="I1199" s="200"/>
      <c r="J1199" s="196"/>
      <c r="K1199" s="196"/>
      <c r="L1199" s="201"/>
      <c r="M1199" s="202"/>
      <c r="N1199" s="203"/>
      <c r="O1199" s="203"/>
      <c r="P1199" s="203"/>
      <c r="Q1199" s="203"/>
      <c r="R1199" s="203"/>
      <c r="S1199" s="203"/>
      <c r="T1199" s="204"/>
      <c r="AT1199" s="205" t="s">
        <v>169</v>
      </c>
      <c r="AU1199" s="205" t="s">
        <v>83</v>
      </c>
      <c r="AV1199" s="13" t="s">
        <v>83</v>
      </c>
      <c r="AW1199" s="13" t="s">
        <v>34</v>
      </c>
      <c r="AX1199" s="13" t="s">
        <v>73</v>
      </c>
      <c r="AY1199" s="205" t="s">
        <v>149</v>
      </c>
    </row>
    <row r="1200" spans="1:65" s="2" customFormat="1" ht="16.5" customHeight="1">
      <c r="A1200" s="35"/>
      <c r="B1200" s="36"/>
      <c r="C1200" s="216" t="s">
        <v>1508</v>
      </c>
      <c r="D1200" s="216" t="s">
        <v>556</v>
      </c>
      <c r="E1200" s="217" t="s">
        <v>1509</v>
      </c>
      <c r="F1200" s="218" t="s">
        <v>1510</v>
      </c>
      <c r="G1200" s="219" t="s">
        <v>174</v>
      </c>
      <c r="H1200" s="220">
        <v>271.45</v>
      </c>
      <c r="I1200" s="221"/>
      <c r="J1200" s="222">
        <f>ROUND(I1200*H1200,2)</f>
        <v>0</v>
      </c>
      <c r="K1200" s="218" t="s">
        <v>19</v>
      </c>
      <c r="L1200" s="223"/>
      <c r="M1200" s="224" t="s">
        <v>19</v>
      </c>
      <c r="N1200" s="225" t="s">
        <v>44</v>
      </c>
      <c r="O1200" s="65"/>
      <c r="P1200" s="183">
        <f>O1200*H1200</f>
        <v>0</v>
      </c>
      <c r="Q1200" s="183">
        <v>0.01</v>
      </c>
      <c r="R1200" s="183">
        <f>Q1200*H1200</f>
        <v>2.7145000000000001</v>
      </c>
      <c r="S1200" s="183">
        <v>0</v>
      </c>
      <c r="T1200" s="184">
        <f>S1200*H1200</f>
        <v>0</v>
      </c>
      <c r="U1200" s="35"/>
      <c r="V1200" s="35"/>
      <c r="W1200" s="35"/>
      <c r="X1200" s="35"/>
      <c r="Y1200" s="35"/>
      <c r="Z1200" s="35"/>
      <c r="AA1200" s="35"/>
      <c r="AB1200" s="35"/>
      <c r="AC1200" s="35"/>
      <c r="AD1200" s="35"/>
      <c r="AE1200" s="35"/>
      <c r="AR1200" s="185" t="s">
        <v>480</v>
      </c>
      <c r="AT1200" s="185" t="s">
        <v>556</v>
      </c>
      <c r="AU1200" s="185" t="s">
        <v>83</v>
      </c>
      <c r="AY1200" s="18" t="s">
        <v>149</v>
      </c>
      <c r="BE1200" s="186">
        <f>IF(N1200="základní",J1200,0)</f>
        <v>0</v>
      </c>
      <c r="BF1200" s="186">
        <f>IF(N1200="snížená",J1200,0)</f>
        <v>0</v>
      </c>
      <c r="BG1200" s="186">
        <f>IF(N1200="zákl. přenesená",J1200,0)</f>
        <v>0</v>
      </c>
      <c r="BH1200" s="186">
        <f>IF(N1200="sníž. přenesená",J1200,0)</f>
        <v>0</v>
      </c>
      <c r="BI1200" s="186">
        <f>IF(N1200="nulová",J1200,0)</f>
        <v>0</v>
      </c>
      <c r="BJ1200" s="18" t="s">
        <v>81</v>
      </c>
      <c r="BK1200" s="186">
        <f>ROUND(I1200*H1200,2)</f>
        <v>0</v>
      </c>
      <c r="BL1200" s="18" t="s">
        <v>305</v>
      </c>
      <c r="BM1200" s="185" t="s">
        <v>1511</v>
      </c>
    </row>
    <row r="1201" spans="1:65" s="2" customFormat="1" ht="11.25">
      <c r="A1201" s="35"/>
      <c r="B1201" s="36"/>
      <c r="C1201" s="37"/>
      <c r="D1201" s="187" t="s">
        <v>158</v>
      </c>
      <c r="E1201" s="37"/>
      <c r="F1201" s="188" t="s">
        <v>1510</v>
      </c>
      <c r="G1201" s="37"/>
      <c r="H1201" s="37"/>
      <c r="I1201" s="189"/>
      <c r="J1201" s="37"/>
      <c r="K1201" s="37"/>
      <c r="L1201" s="40"/>
      <c r="M1201" s="190"/>
      <c r="N1201" s="191"/>
      <c r="O1201" s="65"/>
      <c r="P1201" s="65"/>
      <c r="Q1201" s="65"/>
      <c r="R1201" s="65"/>
      <c r="S1201" s="65"/>
      <c r="T1201" s="66"/>
      <c r="U1201" s="35"/>
      <c r="V1201" s="35"/>
      <c r="W1201" s="35"/>
      <c r="X1201" s="35"/>
      <c r="Y1201" s="35"/>
      <c r="Z1201" s="35"/>
      <c r="AA1201" s="35"/>
      <c r="AB1201" s="35"/>
      <c r="AC1201" s="35"/>
      <c r="AD1201" s="35"/>
      <c r="AE1201" s="35"/>
      <c r="AT1201" s="18" t="s">
        <v>158</v>
      </c>
      <c r="AU1201" s="18" t="s">
        <v>83</v>
      </c>
    </row>
    <row r="1202" spans="1:65" s="2" customFormat="1" ht="19.5">
      <c r="A1202" s="35"/>
      <c r="B1202" s="36"/>
      <c r="C1202" s="37"/>
      <c r="D1202" s="187" t="s">
        <v>162</v>
      </c>
      <c r="E1202" s="37"/>
      <c r="F1202" s="194" t="s">
        <v>1512</v>
      </c>
      <c r="G1202" s="37"/>
      <c r="H1202" s="37"/>
      <c r="I1202" s="189"/>
      <c r="J1202" s="37"/>
      <c r="K1202" s="37"/>
      <c r="L1202" s="40"/>
      <c r="M1202" s="190"/>
      <c r="N1202" s="191"/>
      <c r="O1202" s="65"/>
      <c r="P1202" s="65"/>
      <c r="Q1202" s="65"/>
      <c r="R1202" s="65"/>
      <c r="S1202" s="65"/>
      <c r="T1202" s="66"/>
      <c r="U1202" s="35"/>
      <c r="V1202" s="35"/>
      <c r="W1202" s="35"/>
      <c r="X1202" s="35"/>
      <c r="Y1202" s="35"/>
      <c r="Z1202" s="35"/>
      <c r="AA1202" s="35"/>
      <c r="AB1202" s="35"/>
      <c r="AC1202" s="35"/>
      <c r="AD1202" s="35"/>
      <c r="AE1202" s="35"/>
      <c r="AT1202" s="18" t="s">
        <v>162</v>
      </c>
      <c r="AU1202" s="18" t="s">
        <v>83</v>
      </c>
    </row>
    <row r="1203" spans="1:65" s="2" customFormat="1" ht="16.5" customHeight="1">
      <c r="A1203" s="35"/>
      <c r="B1203" s="36"/>
      <c r="C1203" s="174" t="s">
        <v>1513</v>
      </c>
      <c r="D1203" s="174" t="s">
        <v>151</v>
      </c>
      <c r="E1203" s="175" t="s">
        <v>1514</v>
      </c>
      <c r="F1203" s="176" t="s">
        <v>1515</v>
      </c>
      <c r="G1203" s="177" t="s">
        <v>265</v>
      </c>
      <c r="H1203" s="178">
        <v>2.7149999999999999</v>
      </c>
      <c r="I1203" s="179"/>
      <c r="J1203" s="180">
        <f>ROUND(I1203*H1203,2)</f>
        <v>0</v>
      </c>
      <c r="K1203" s="176" t="s">
        <v>155</v>
      </c>
      <c r="L1203" s="40"/>
      <c r="M1203" s="181" t="s">
        <v>19</v>
      </c>
      <c r="N1203" s="182" t="s">
        <v>44</v>
      </c>
      <c r="O1203" s="65"/>
      <c r="P1203" s="183">
        <f>O1203*H1203</f>
        <v>0</v>
      </c>
      <c r="Q1203" s="183">
        <v>0</v>
      </c>
      <c r="R1203" s="183">
        <f>Q1203*H1203</f>
        <v>0</v>
      </c>
      <c r="S1203" s="183">
        <v>0</v>
      </c>
      <c r="T1203" s="184">
        <f>S1203*H1203</f>
        <v>0</v>
      </c>
      <c r="U1203" s="35"/>
      <c r="V1203" s="35"/>
      <c r="W1203" s="35"/>
      <c r="X1203" s="35"/>
      <c r="Y1203" s="35"/>
      <c r="Z1203" s="35"/>
      <c r="AA1203" s="35"/>
      <c r="AB1203" s="35"/>
      <c r="AC1203" s="35"/>
      <c r="AD1203" s="35"/>
      <c r="AE1203" s="35"/>
      <c r="AR1203" s="185" t="s">
        <v>305</v>
      </c>
      <c r="AT1203" s="185" t="s">
        <v>151</v>
      </c>
      <c r="AU1203" s="185" t="s">
        <v>83</v>
      </c>
      <c r="AY1203" s="18" t="s">
        <v>149</v>
      </c>
      <c r="BE1203" s="186">
        <f>IF(N1203="základní",J1203,0)</f>
        <v>0</v>
      </c>
      <c r="BF1203" s="186">
        <f>IF(N1203="snížená",J1203,0)</f>
        <v>0</v>
      </c>
      <c r="BG1203" s="186">
        <f>IF(N1203="zákl. přenesená",J1203,0)</f>
        <v>0</v>
      </c>
      <c r="BH1203" s="186">
        <f>IF(N1203="sníž. přenesená",J1203,0)</f>
        <v>0</v>
      </c>
      <c r="BI1203" s="186">
        <f>IF(N1203="nulová",J1203,0)</f>
        <v>0</v>
      </c>
      <c r="BJ1203" s="18" t="s">
        <v>81</v>
      </c>
      <c r="BK1203" s="186">
        <f>ROUND(I1203*H1203,2)</f>
        <v>0</v>
      </c>
      <c r="BL1203" s="18" t="s">
        <v>305</v>
      </c>
      <c r="BM1203" s="185" t="s">
        <v>1516</v>
      </c>
    </row>
    <row r="1204" spans="1:65" s="2" customFormat="1" ht="19.5">
      <c r="A1204" s="35"/>
      <c r="B1204" s="36"/>
      <c r="C1204" s="37"/>
      <c r="D1204" s="187" t="s">
        <v>158</v>
      </c>
      <c r="E1204" s="37"/>
      <c r="F1204" s="188" t="s">
        <v>1517</v>
      </c>
      <c r="G1204" s="37"/>
      <c r="H1204" s="37"/>
      <c r="I1204" s="189"/>
      <c r="J1204" s="37"/>
      <c r="K1204" s="37"/>
      <c r="L1204" s="40"/>
      <c r="M1204" s="190"/>
      <c r="N1204" s="191"/>
      <c r="O1204" s="65"/>
      <c r="P1204" s="65"/>
      <c r="Q1204" s="65"/>
      <c r="R1204" s="65"/>
      <c r="S1204" s="65"/>
      <c r="T1204" s="66"/>
      <c r="U1204" s="35"/>
      <c r="V1204" s="35"/>
      <c r="W1204" s="35"/>
      <c r="X1204" s="35"/>
      <c r="Y1204" s="35"/>
      <c r="Z1204" s="35"/>
      <c r="AA1204" s="35"/>
      <c r="AB1204" s="35"/>
      <c r="AC1204" s="35"/>
      <c r="AD1204" s="35"/>
      <c r="AE1204" s="35"/>
      <c r="AT1204" s="18" t="s">
        <v>158</v>
      </c>
      <c r="AU1204" s="18" t="s">
        <v>83</v>
      </c>
    </row>
    <row r="1205" spans="1:65" s="2" customFormat="1" ht="11.25">
      <c r="A1205" s="35"/>
      <c r="B1205" s="36"/>
      <c r="C1205" s="37"/>
      <c r="D1205" s="192" t="s">
        <v>160</v>
      </c>
      <c r="E1205" s="37"/>
      <c r="F1205" s="193" t="s">
        <v>1518</v>
      </c>
      <c r="G1205" s="37"/>
      <c r="H1205" s="37"/>
      <c r="I1205" s="189"/>
      <c r="J1205" s="37"/>
      <c r="K1205" s="37"/>
      <c r="L1205" s="40"/>
      <c r="M1205" s="190"/>
      <c r="N1205" s="191"/>
      <c r="O1205" s="65"/>
      <c r="P1205" s="65"/>
      <c r="Q1205" s="65"/>
      <c r="R1205" s="65"/>
      <c r="S1205" s="65"/>
      <c r="T1205" s="66"/>
      <c r="U1205" s="35"/>
      <c r="V1205" s="35"/>
      <c r="W1205" s="35"/>
      <c r="X1205" s="35"/>
      <c r="Y1205" s="35"/>
      <c r="Z1205" s="35"/>
      <c r="AA1205" s="35"/>
      <c r="AB1205" s="35"/>
      <c r="AC1205" s="35"/>
      <c r="AD1205" s="35"/>
      <c r="AE1205" s="35"/>
      <c r="AT1205" s="18" t="s">
        <v>160</v>
      </c>
      <c r="AU1205" s="18" t="s">
        <v>83</v>
      </c>
    </row>
    <row r="1206" spans="1:65" s="12" customFormat="1" ht="22.9" customHeight="1">
      <c r="B1206" s="158"/>
      <c r="C1206" s="159"/>
      <c r="D1206" s="160" t="s">
        <v>72</v>
      </c>
      <c r="E1206" s="172" t="s">
        <v>1519</v>
      </c>
      <c r="F1206" s="172" t="s">
        <v>1520</v>
      </c>
      <c r="G1206" s="159"/>
      <c r="H1206" s="159"/>
      <c r="I1206" s="162"/>
      <c r="J1206" s="173">
        <f>BK1206</f>
        <v>0</v>
      </c>
      <c r="K1206" s="159"/>
      <c r="L1206" s="164"/>
      <c r="M1206" s="165"/>
      <c r="N1206" s="166"/>
      <c r="O1206" s="166"/>
      <c r="P1206" s="167">
        <f>SUM(P1207:P1330)</f>
        <v>0</v>
      </c>
      <c r="Q1206" s="166"/>
      <c r="R1206" s="167">
        <f>SUM(R1207:R1330)</f>
        <v>1.5033695699999998</v>
      </c>
      <c r="S1206" s="166"/>
      <c r="T1206" s="168">
        <f>SUM(T1207:T1330)</f>
        <v>0.52433533999999993</v>
      </c>
      <c r="AR1206" s="169" t="s">
        <v>83</v>
      </c>
      <c r="AT1206" s="170" t="s">
        <v>72</v>
      </c>
      <c r="AU1206" s="170" t="s">
        <v>81</v>
      </c>
      <c r="AY1206" s="169" t="s">
        <v>149</v>
      </c>
      <c r="BK1206" s="171">
        <f>SUM(BK1207:BK1330)</f>
        <v>0</v>
      </c>
    </row>
    <row r="1207" spans="1:65" s="2" customFormat="1" ht="16.5" customHeight="1">
      <c r="A1207" s="35"/>
      <c r="B1207" s="36"/>
      <c r="C1207" s="174" t="s">
        <v>1521</v>
      </c>
      <c r="D1207" s="174" t="s">
        <v>151</v>
      </c>
      <c r="E1207" s="175" t="s">
        <v>1522</v>
      </c>
      <c r="F1207" s="176" t="s">
        <v>1523</v>
      </c>
      <c r="G1207" s="177" t="s">
        <v>154</v>
      </c>
      <c r="H1207" s="178">
        <v>65.551000000000002</v>
      </c>
      <c r="I1207" s="179"/>
      <c r="J1207" s="180">
        <f>ROUND(I1207*H1207,2)</f>
        <v>0</v>
      </c>
      <c r="K1207" s="176" t="s">
        <v>155</v>
      </c>
      <c r="L1207" s="40"/>
      <c r="M1207" s="181" t="s">
        <v>19</v>
      </c>
      <c r="N1207" s="182" t="s">
        <v>44</v>
      </c>
      <c r="O1207" s="65"/>
      <c r="P1207" s="183">
        <f>O1207*H1207</f>
        <v>0</v>
      </c>
      <c r="Q1207" s="183">
        <v>0</v>
      </c>
      <c r="R1207" s="183">
        <f>Q1207*H1207</f>
        <v>0</v>
      </c>
      <c r="S1207" s="183">
        <v>5.94E-3</v>
      </c>
      <c r="T1207" s="184">
        <f>S1207*H1207</f>
        <v>0.38937294</v>
      </c>
      <c r="U1207" s="35"/>
      <c r="V1207" s="35"/>
      <c r="W1207" s="35"/>
      <c r="X1207" s="35"/>
      <c r="Y1207" s="35"/>
      <c r="Z1207" s="35"/>
      <c r="AA1207" s="35"/>
      <c r="AB1207" s="35"/>
      <c r="AC1207" s="35"/>
      <c r="AD1207" s="35"/>
      <c r="AE1207" s="35"/>
      <c r="AR1207" s="185" t="s">
        <v>305</v>
      </c>
      <c r="AT1207" s="185" t="s">
        <v>151</v>
      </c>
      <c r="AU1207" s="185" t="s">
        <v>83</v>
      </c>
      <c r="AY1207" s="18" t="s">
        <v>149</v>
      </c>
      <c r="BE1207" s="186">
        <f>IF(N1207="základní",J1207,0)</f>
        <v>0</v>
      </c>
      <c r="BF1207" s="186">
        <f>IF(N1207="snížená",J1207,0)</f>
        <v>0</v>
      </c>
      <c r="BG1207" s="186">
        <f>IF(N1207="zákl. přenesená",J1207,0)</f>
        <v>0</v>
      </c>
      <c r="BH1207" s="186">
        <f>IF(N1207="sníž. přenesená",J1207,0)</f>
        <v>0</v>
      </c>
      <c r="BI1207" s="186">
        <f>IF(N1207="nulová",J1207,0)</f>
        <v>0</v>
      </c>
      <c r="BJ1207" s="18" t="s">
        <v>81</v>
      </c>
      <c r="BK1207" s="186">
        <f>ROUND(I1207*H1207,2)</f>
        <v>0</v>
      </c>
      <c r="BL1207" s="18" t="s">
        <v>305</v>
      </c>
      <c r="BM1207" s="185" t="s">
        <v>1524</v>
      </c>
    </row>
    <row r="1208" spans="1:65" s="2" customFormat="1" ht="11.25">
      <c r="A1208" s="35"/>
      <c r="B1208" s="36"/>
      <c r="C1208" s="37"/>
      <c r="D1208" s="187" t="s">
        <v>158</v>
      </c>
      <c r="E1208" s="37"/>
      <c r="F1208" s="188" t="s">
        <v>1525</v>
      </c>
      <c r="G1208" s="37"/>
      <c r="H1208" s="37"/>
      <c r="I1208" s="189"/>
      <c r="J1208" s="37"/>
      <c r="K1208" s="37"/>
      <c r="L1208" s="40"/>
      <c r="M1208" s="190"/>
      <c r="N1208" s="191"/>
      <c r="O1208" s="65"/>
      <c r="P1208" s="65"/>
      <c r="Q1208" s="65"/>
      <c r="R1208" s="65"/>
      <c r="S1208" s="65"/>
      <c r="T1208" s="66"/>
      <c r="U1208" s="35"/>
      <c r="V1208" s="35"/>
      <c r="W1208" s="35"/>
      <c r="X1208" s="35"/>
      <c r="Y1208" s="35"/>
      <c r="Z1208" s="35"/>
      <c r="AA1208" s="35"/>
      <c r="AB1208" s="35"/>
      <c r="AC1208" s="35"/>
      <c r="AD1208" s="35"/>
      <c r="AE1208" s="35"/>
      <c r="AT1208" s="18" t="s">
        <v>158</v>
      </c>
      <c r="AU1208" s="18" t="s">
        <v>83</v>
      </c>
    </row>
    <row r="1209" spans="1:65" s="2" customFormat="1" ht="11.25">
      <c r="A1209" s="35"/>
      <c r="B1209" s="36"/>
      <c r="C1209" s="37"/>
      <c r="D1209" s="192" t="s">
        <v>160</v>
      </c>
      <c r="E1209" s="37"/>
      <c r="F1209" s="193" t="s">
        <v>1526</v>
      </c>
      <c r="G1209" s="37"/>
      <c r="H1209" s="37"/>
      <c r="I1209" s="189"/>
      <c r="J1209" s="37"/>
      <c r="K1209" s="37"/>
      <c r="L1209" s="40"/>
      <c r="M1209" s="190"/>
      <c r="N1209" s="191"/>
      <c r="O1209" s="65"/>
      <c r="P1209" s="65"/>
      <c r="Q1209" s="65"/>
      <c r="R1209" s="65"/>
      <c r="S1209" s="65"/>
      <c r="T1209" s="66"/>
      <c r="U1209" s="35"/>
      <c r="V1209" s="35"/>
      <c r="W1209" s="35"/>
      <c r="X1209" s="35"/>
      <c r="Y1209" s="35"/>
      <c r="Z1209" s="35"/>
      <c r="AA1209" s="35"/>
      <c r="AB1209" s="35"/>
      <c r="AC1209" s="35"/>
      <c r="AD1209" s="35"/>
      <c r="AE1209" s="35"/>
      <c r="AT1209" s="18" t="s">
        <v>160</v>
      </c>
      <c r="AU1209" s="18" t="s">
        <v>83</v>
      </c>
    </row>
    <row r="1210" spans="1:65" s="14" customFormat="1" ht="11.25">
      <c r="B1210" s="206"/>
      <c r="C1210" s="207"/>
      <c r="D1210" s="187" t="s">
        <v>169</v>
      </c>
      <c r="E1210" s="208" t="s">
        <v>19</v>
      </c>
      <c r="F1210" s="209" t="s">
        <v>1313</v>
      </c>
      <c r="G1210" s="207"/>
      <c r="H1210" s="208" t="s">
        <v>19</v>
      </c>
      <c r="I1210" s="210"/>
      <c r="J1210" s="207"/>
      <c r="K1210" s="207"/>
      <c r="L1210" s="211"/>
      <c r="M1210" s="212"/>
      <c r="N1210" s="213"/>
      <c r="O1210" s="213"/>
      <c r="P1210" s="213"/>
      <c r="Q1210" s="213"/>
      <c r="R1210" s="213"/>
      <c r="S1210" s="213"/>
      <c r="T1210" s="214"/>
      <c r="AT1210" s="215" t="s">
        <v>169</v>
      </c>
      <c r="AU1210" s="215" t="s">
        <v>83</v>
      </c>
      <c r="AV1210" s="14" t="s">
        <v>81</v>
      </c>
      <c r="AW1210" s="14" t="s">
        <v>34</v>
      </c>
      <c r="AX1210" s="14" t="s">
        <v>73</v>
      </c>
      <c r="AY1210" s="215" t="s">
        <v>149</v>
      </c>
    </row>
    <row r="1211" spans="1:65" s="13" customFormat="1" ht="11.25">
      <c r="B1211" s="195"/>
      <c r="C1211" s="196"/>
      <c r="D1211" s="187" t="s">
        <v>169</v>
      </c>
      <c r="E1211" s="197" t="s">
        <v>19</v>
      </c>
      <c r="F1211" s="198" t="s">
        <v>1314</v>
      </c>
      <c r="G1211" s="196"/>
      <c r="H1211" s="199">
        <v>65.551000000000002</v>
      </c>
      <c r="I1211" s="200"/>
      <c r="J1211" s="196"/>
      <c r="K1211" s="196"/>
      <c r="L1211" s="201"/>
      <c r="M1211" s="202"/>
      <c r="N1211" s="203"/>
      <c r="O1211" s="203"/>
      <c r="P1211" s="203"/>
      <c r="Q1211" s="203"/>
      <c r="R1211" s="203"/>
      <c r="S1211" s="203"/>
      <c r="T1211" s="204"/>
      <c r="AT1211" s="205" t="s">
        <v>169</v>
      </c>
      <c r="AU1211" s="205" t="s">
        <v>83</v>
      </c>
      <c r="AV1211" s="13" t="s">
        <v>83</v>
      </c>
      <c r="AW1211" s="13" t="s">
        <v>34</v>
      </c>
      <c r="AX1211" s="13" t="s">
        <v>73</v>
      </c>
      <c r="AY1211" s="205" t="s">
        <v>149</v>
      </c>
    </row>
    <row r="1212" spans="1:65" s="2" customFormat="1" ht="16.5" customHeight="1">
      <c r="A1212" s="35"/>
      <c r="B1212" s="36"/>
      <c r="C1212" s="174" t="s">
        <v>1527</v>
      </c>
      <c r="D1212" s="174" t="s">
        <v>151</v>
      </c>
      <c r="E1212" s="175" t="s">
        <v>1528</v>
      </c>
      <c r="F1212" s="176" t="s">
        <v>1529</v>
      </c>
      <c r="G1212" s="177" t="s">
        <v>174</v>
      </c>
      <c r="H1212" s="178">
        <v>16.091999999999999</v>
      </c>
      <c r="I1212" s="179"/>
      <c r="J1212" s="180">
        <f>ROUND(I1212*H1212,2)</f>
        <v>0</v>
      </c>
      <c r="K1212" s="176" t="s">
        <v>155</v>
      </c>
      <c r="L1212" s="40"/>
      <c r="M1212" s="181" t="s">
        <v>19</v>
      </c>
      <c r="N1212" s="182" t="s">
        <v>44</v>
      </c>
      <c r="O1212" s="65"/>
      <c r="P1212" s="183">
        <f>O1212*H1212</f>
        <v>0</v>
      </c>
      <c r="Q1212" s="183">
        <v>0</v>
      </c>
      <c r="R1212" s="183">
        <f>Q1212*H1212</f>
        <v>0</v>
      </c>
      <c r="S1212" s="183">
        <v>1.6999999999999999E-3</v>
      </c>
      <c r="T1212" s="184">
        <f>S1212*H1212</f>
        <v>2.7356399999999996E-2</v>
      </c>
      <c r="U1212" s="35"/>
      <c r="V1212" s="35"/>
      <c r="W1212" s="35"/>
      <c r="X1212" s="35"/>
      <c r="Y1212" s="35"/>
      <c r="Z1212" s="35"/>
      <c r="AA1212" s="35"/>
      <c r="AB1212" s="35"/>
      <c r="AC1212" s="35"/>
      <c r="AD1212" s="35"/>
      <c r="AE1212" s="35"/>
      <c r="AR1212" s="185" t="s">
        <v>305</v>
      </c>
      <c r="AT1212" s="185" t="s">
        <v>151</v>
      </c>
      <c r="AU1212" s="185" t="s">
        <v>83</v>
      </c>
      <c r="AY1212" s="18" t="s">
        <v>149</v>
      </c>
      <c r="BE1212" s="186">
        <f>IF(N1212="základní",J1212,0)</f>
        <v>0</v>
      </c>
      <c r="BF1212" s="186">
        <f>IF(N1212="snížená",J1212,0)</f>
        <v>0</v>
      </c>
      <c r="BG1212" s="186">
        <f>IF(N1212="zákl. přenesená",J1212,0)</f>
        <v>0</v>
      </c>
      <c r="BH1212" s="186">
        <f>IF(N1212="sníž. přenesená",J1212,0)</f>
        <v>0</v>
      </c>
      <c r="BI1212" s="186">
        <f>IF(N1212="nulová",J1212,0)</f>
        <v>0</v>
      </c>
      <c r="BJ1212" s="18" t="s">
        <v>81</v>
      </c>
      <c r="BK1212" s="186">
        <f>ROUND(I1212*H1212,2)</f>
        <v>0</v>
      </c>
      <c r="BL1212" s="18" t="s">
        <v>305</v>
      </c>
      <c r="BM1212" s="185" t="s">
        <v>1530</v>
      </c>
    </row>
    <row r="1213" spans="1:65" s="2" customFormat="1" ht="11.25">
      <c r="A1213" s="35"/>
      <c r="B1213" s="36"/>
      <c r="C1213" s="37"/>
      <c r="D1213" s="187" t="s">
        <v>158</v>
      </c>
      <c r="E1213" s="37"/>
      <c r="F1213" s="188" t="s">
        <v>1531</v>
      </c>
      <c r="G1213" s="37"/>
      <c r="H1213" s="37"/>
      <c r="I1213" s="189"/>
      <c r="J1213" s="37"/>
      <c r="K1213" s="37"/>
      <c r="L1213" s="40"/>
      <c r="M1213" s="190"/>
      <c r="N1213" s="191"/>
      <c r="O1213" s="65"/>
      <c r="P1213" s="65"/>
      <c r="Q1213" s="65"/>
      <c r="R1213" s="65"/>
      <c r="S1213" s="65"/>
      <c r="T1213" s="66"/>
      <c r="U1213" s="35"/>
      <c r="V1213" s="35"/>
      <c r="W1213" s="35"/>
      <c r="X1213" s="35"/>
      <c r="Y1213" s="35"/>
      <c r="Z1213" s="35"/>
      <c r="AA1213" s="35"/>
      <c r="AB1213" s="35"/>
      <c r="AC1213" s="35"/>
      <c r="AD1213" s="35"/>
      <c r="AE1213" s="35"/>
      <c r="AT1213" s="18" t="s">
        <v>158</v>
      </c>
      <c r="AU1213" s="18" t="s">
        <v>83</v>
      </c>
    </row>
    <row r="1214" spans="1:65" s="2" customFormat="1" ht="11.25">
      <c r="A1214" s="35"/>
      <c r="B1214" s="36"/>
      <c r="C1214" s="37"/>
      <c r="D1214" s="192" t="s">
        <v>160</v>
      </c>
      <c r="E1214" s="37"/>
      <c r="F1214" s="193" t="s">
        <v>1532</v>
      </c>
      <c r="G1214" s="37"/>
      <c r="H1214" s="37"/>
      <c r="I1214" s="189"/>
      <c r="J1214" s="37"/>
      <c r="K1214" s="37"/>
      <c r="L1214" s="40"/>
      <c r="M1214" s="190"/>
      <c r="N1214" s="191"/>
      <c r="O1214" s="65"/>
      <c r="P1214" s="65"/>
      <c r="Q1214" s="65"/>
      <c r="R1214" s="65"/>
      <c r="S1214" s="65"/>
      <c r="T1214" s="66"/>
      <c r="U1214" s="35"/>
      <c r="V1214" s="35"/>
      <c r="W1214" s="35"/>
      <c r="X1214" s="35"/>
      <c r="Y1214" s="35"/>
      <c r="Z1214" s="35"/>
      <c r="AA1214" s="35"/>
      <c r="AB1214" s="35"/>
      <c r="AC1214" s="35"/>
      <c r="AD1214" s="35"/>
      <c r="AE1214" s="35"/>
      <c r="AT1214" s="18" t="s">
        <v>160</v>
      </c>
      <c r="AU1214" s="18" t="s">
        <v>83</v>
      </c>
    </row>
    <row r="1215" spans="1:65" s="14" customFormat="1" ht="11.25">
      <c r="B1215" s="206"/>
      <c r="C1215" s="207"/>
      <c r="D1215" s="187" t="s">
        <v>169</v>
      </c>
      <c r="E1215" s="208" t="s">
        <v>19</v>
      </c>
      <c r="F1215" s="209" t="s">
        <v>1313</v>
      </c>
      <c r="G1215" s="207"/>
      <c r="H1215" s="208" t="s">
        <v>19</v>
      </c>
      <c r="I1215" s="210"/>
      <c r="J1215" s="207"/>
      <c r="K1215" s="207"/>
      <c r="L1215" s="211"/>
      <c r="M1215" s="212"/>
      <c r="N1215" s="213"/>
      <c r="O1215" s="213"/>
      <c r="P1215" s="213"/>
      <c r="Q1215" s="213"/>
      <c r="R1215" s="213"/>
      <c r="S1215" s="213"/>
      <c r="T1215" s="214"/>
      <c r="AT1215" s="215" t="s">
        <v>169</v>
      </c>
      <c r="AU1215" s="215" t="s">
        <v>83</v>
      </c>
      <c r="AV1215" s="14" t="s">
        <v>81</v>
      </c>
      <c r="AW1215" s="14" t="s">
        <v>34</v>
      </c>
      <c r="AX1215" s="14" t="s">
        <v>73</v>
      </c>
      <c r="AY1215" s="215" t="s">
        <v>149</v>
      </c>
    </row>
    <row r="1216" spans="1:65" s="13" customFormat="1" ht="11.25">
      <c r="B1216" s="195"/>
      <c r="C1216" s="196"/>
      <c r="D1216" s="187" t="s">
        <v>169</v>
      </c>
      <c r="E1216" s="197" t="s">
        <v>19</v>
      </c>
      <c r="F1216" s="198" t="s">
        <v>1533</v>
      </c>
      <c r="G1216" s="196"/>
      <c r="H1216" s="199">
        <v>16.091999999999999</v>
      </c>
      <c r="I1216" s="200"/>
      <c r="J1216" s="196"/>
      <c r="K1216" s="196"/>
      <c r="L1216" s="201"/>
      <c r="M1216" s="202"/>
      <c r="N1216" s="203"/>
      <c r="O1216" s="203"/>
      <c r="P1216" s="203"/>
      <c r="Q1216" s="203"/>
      <c r="R1216" s="203"/>
      <c r="S1216" s="203"/>
      <c r="T1216" s="204"/>
      <c r="AT1216" s="205" t="s">
        <v>169</v>
      </c>
      <c r="AU1216" s="205" t="s">
        <v>83</v>
      </c>
      <c r="AV1216" s="13" t="s">
        <v>83</v>
      </c>
      <c r="AW1216" s="13" t="s">
        <v>34</v>
      </c>
      <c r="AX1216" s="13" t="s">
        <v>73</v>
      </c>
      <c r="AY1216" s="205" t="s">
        <v>149</v>
      </c>
    </row>
    <row r="1217" spans="1:65" s="2" customFormat="1" ht="16.5" customHeight="1">
      <c r="A1217" s="35"/>
      <c r="B1217" s="36"/>
      <c r="C1217" s="174" t="s">
        <v>1534</v>
      </c>
      <c r="D1217" s="174" t="s">
        <v>151</v>
      </c>
      <c r="E1217" s="175" t="s">
        <v>1535</v>
      </c>
      <c r="F1217" s="176" t="s">
        <v>1536</v>
      </c>
      <c r="G1217" s="177" t="s">
        <v>174</v>
      </c>
      <c r="H1217" s="178">
        <v>9</v>
      </c>
      <c r="I1217" s="179"/>
      <c r="J1217" s="180">
        <f>ROUND(I1217*H1217,2)</f>
        <v>0</v>
      </c>
      <c r="K1217" s="176" t="s">
        <v>155</v>
      </c>
      <c r="L1217" s="40"/>
      <c r="M1217" s="181" t="s">
        <v>19</v>
      </c>
      <c r="N1217" s="182" t="s">
        <v>44</v>
      </c>
      <c r="O1217" s="65"/>
      <c r="P1217" s="183">
        <f>O1217*H1217</f>
        <v>0</v>
      </c>
      <c r="Q1217" s="183">
        <v>0</v>
      </c>
      <c r="R1217" s="183">
        <f>Q1217*H1217</f>
        <v>0</v>
      </c>
      <c r="S1217" s="183">
        <v>1.91E-3</v>
      </c>
      <c r="T1217" s="184">
        <f>S1217*H1217</f>
        <v>1.719E-2</v>
      </c>
      <c r="U1217" s="35"/>
      <c r="V1217" s="35"/>
      <c r="W1217" s="35"/>
      <c r="X1217" s="35"/>
      <c r="Y1217" s="35"/>
      <c r="Z1217" s="35"/>
      <c r="AA1217" s="35"/>
      <c r="AB1217" s="35"/>
      <c r="AC1217" s="35"/>
      <c r="AD1217" s="35"/>
      <c r="AE1217" s="35"/>
      <c r="AR1217" s="185" t="s">
        <v>305</v>
      </c>
      <c r="AT1217" s="185" t="s">
        <v>151</v>
      </c>
      <c r="AU1217" s="185" t="s">
        <v>83</v>
      </c>
      <c r="AY1217" s="18" t="s">
        <v>149</v>
      </c>
      <c r="BE1217" s="186">
        <f>IF(N1217="základní",J1217,0)</f>
        <v>0</v>
      </c>
      <c r="BF1217" s="186">
        <f>IF(N1217="snížená",J1217,0)</f>
        <v>0</v>
      </c>
      <c r="BG1217" s="186">
        <f>IF(N1217="zákl. přenesená",J1217,0)</f>
        <v>0</v>
      </c>
      <c r="BH1217" s="186">
        <f>IF(N1217="sníž. přenesená",J1217,0)</f>
        <v>0</v>
      </c>
      <c r="BI1217" s="186">
        <f>IF(N1217="nulová",J1217,0)</f>
        <v>0</v>
      </c>
      <c r="BJ1217" s="18" t="s">
        <v>81</v>
      </c>
      <c r="BK1217" s="186">
        <f>ROUND(I1217*H1217,2)</f>
        <v>0</v>
      </c>
      <c r="BL1217" s="18" t="s">
        <v>305</v>
      </c>
      <c r="BM1217" s="185" t="s">
        <v>1537</v>
      </c>
    </row>
    <row r="1218" spans="1:65" s="2" customFormat="1" ht="11.25">
      <c r="A1218" s="35"/>
      <c r="B1218" s="36"/>
      <c r="C1218" s="37"/>
      <c r="D1218" s="187" t="s">
        <v>158</v>
      </c>
      <c r="E1218" s="37"/>
      <c r="F1218" s="188" t="s">
        <v>1538</v>
      </c>
      <c r="G1218" s="37"/>
      <c r="H1218" s="37"/>
      <c r="I1218" s="189"/>
      <c r="J1218" s="37"/>
      <c r="K1218" s="37"/>
      <c r="L1218" s="40"/>
      <c r="M1218" s="190"/>
      <c r="N1218" s="191"/>
      <c r="O1218" s="65"/>
      <c r="P1218" s="65"/>
      <c r="Q1218" s="65"/>
      <c r="R1218" s="65"/>
      <c r="S1218" s="65"/>
      <c r="T1218" s="66"/>
      <c r="U1218" s="35"/>
      <c r="V1218" s="35"/>
      <c r="W1218" s="35"/>
      <c r="X1218" s="35"/>
      <c r="Y1218" s="35"/>
      <c r="Z1218" s="35"/>
      <c r="AA1218" s="35"/>
      <c r="AB1218" s="35"/>
      <c r="AC1218" s="35"/>
      <c r="AD1218" s="35"/>
      <c r="AE1218" s="35"/>
      <c r="AT1218" s="18" t="s">
        <v>158</v>
      </c>
      <c r="AU1218" s="18" t="s">
        <v>83</v>
      </c>
    </row>
    <row r="1219" spans="1:65" s="2" customFormat="1" ht="11.25">
      <c r="A1219" s="35"/>
      <c r="B1219" s="36"/>
      <c r="C1219" s="37"/>
      <c r="D1219" s="192" t="s">
        <v>160</v>
      </c>
      <c r="E1219" s="37"/>
      <c r="F1219" s="193" t="s">
        <v>1539</v>
      </c>
      <c r="G1219" s="37"/>
      <c r="H1219" s="37"/>
      <c r="I1219" s="189"/>
      <c r="J1219" s="37"/>
      <c r="K1219" s="37"/>
      <c r="L1219" s="40"/>
      <c r="M1219" s="190"/>
      <c r="N1219" s="191"/>
      <c r="O1219" s="65"/>
      <c r="P1219" s="65"/>
      <c r="Q1219" s="65"/>
      <c r="R1219" s="65"/>
      <c r="S1219" s="65"/>
      <c r="T1219" s="66"/>
      <c r="U1219" s="35"/>
      <c r="V1219" s="35"/>
      <c r="W1219" s="35"/>
      <c r="X1219" s="35"/>
      <c r="Y1219" s="35"/>
      <c r="Z1219" s="35"/>
      <c r="AA1219" s="35"/>
      <c r="AB1219" s="35"/>
      <c r="AC1219" s="35"/>
      <c r="AD1219" s="35"/>
      <c r="AE1219" s="35"/>
      <c r="AT1219" s="18" t="s">
        <v>160</v>
      </c>
      <c r="AU1219" s="18" t="s">
        <v>83</v>
      </c>
    </row>
    <row r="1220" spans="1:65" s="13" customFormat="1" ht="11.25">
      <c r="B1220" s="195"/>
      <c r="C1220" s="196"/>
      <c r="D1220" s="187" t="s">
        <v>169</v>
      </c>
      <c r="E1220" s="197" t="s">
        <v>19</v>
      </c>
      <c r="F1220" s="198" t="s">
        <v>1540</v>
      </c>
      <c r="G1220" s="196"/>
      <c r="H1220" s="199">
        <v>2.5</v>
      </c>
      <c r="I1220" s="200"/>
      <c r="J1220" s="196"/>
      <c r="K1220" s="196"/>
      <c r="L1220" s="201"/>
      <c r="M1220" s="202"/>
      <c r="N1220" s="203"/>
      <c r="O1220" s="203"/>
      <c r="P1220" s="203"/>
      <c r="Q1220" s="203"/>
      <c r="R1220" s="203"/>
      <c r="S1220" s="203"/>
      <c r="T1220" s="204"/>
      <c r="AT1220" s="205" t="s">
        <v>169</v>
      </c>
      <c r="AU1220" s="205" t="s">
        <v>83</v>
      </c>
      <c r="AV1220" s="13" t="s">
        <v>83</v>
      </c>
      <c r="AW1220" s="13" t="s">
        <v>34</v>
      </c>
      <c r="AX1220" s="13" t="s">
        <v>73</v>
      </c>
      <c r="AY1220" s="205" t="s">
        <v>149</v>
      </c>
    </row>
    <row r="1221" spans="1:65" s="13" customFormat="1" ht="11.25">
      <c r="B1221" s="195"/>
      <c r="C1221" s="196"/>
      <c r="D1221" s="187" t="s">
        <v>169</v>
      </c>
      <c r="E1221" s="197" t="s">
        <v>19</v>
      </c>
      <c r="F1221" s="198" t="s">
        <v>1541</v>
      </c>
      <c r="G1221" s="196"/>
      <c r="H1221" s="199">
        <v>6.5</v>
      </c>
      <c r="I1221" s="200"/>
      <c r="J1221" s="196"/>
      <c r="K1221" s="196"/>
      <c r="L1221" s="201"/>
      <c r="M1221" s="202"/>
      <c r="N1221" s="203"/>
      <c r="O1221" s="203"/>
      <c r="P1221" s="203"/>
      <c r="Q1221" s="203"/>
      <c r="R1221" s="203"/>
      <c r="S1221" s="203"/>
      <c r="T1221" s="204"/>
      <c r="AT1221" s="205" t="s">
        <v>169</v>
      </c>
      <c r="AU1221" s="205" t="s">
        <v>83</v>
      </c>
      <c r="AV1221" s="13" t="s">
        <v>83</v>
      </c>
      <c r="AW1221" s="13" t="s">
        <v>34</v>
      </c>
      <c r="AX1221" s="13" t="s">
        <v>73</v>
      </c>
      <c r="AY1221" s="205" t="s">
        <v>149</v>
      </c>
    </row>
    <row r="1222" spans="1:65" s="2" customFormat="1" ht="16.5" customHeight="1">
      <c r="A1222" s="35"/>
      <c r="B1222" s="36"/>
      <c r="C1222" s="174" t="s">
        <v>1542</v>
      </c>
      <c r="D1222" s="174" t="s">
        <v>151</v>
      </c>
      <c r="E1222" s="175" t="s">
        <v>1543</v>
      </c>
      <c r="F1222" s="176" t="s">
        <v>1544</v>
      </c>
      <c r="G1222" s="177" t="s">
        <v>174</v>
      </c>
      <c r="H1222" s="178">
        <v>5.38</v>
      </c>
      <c r="I1222" s="179"/>
      <c r="J1222" s="180">
        <f>ROUND(I1222*H1222,2)</f>
        <v>0</v>
      </c>
      <c r="K1222" s="176" t="s">
        <v>155</v>
      </c>
      <c r="L1222" s="40"/>
      <c r="M1222" s="181" t="s">
        <v>19</v>
      </c>
      <c r="N1222" s="182" t="s">
        <v>44</v>
      </c>
      <c r="O1222" s="65"/>
      <c r="P1222" s="183">
        <f>O1222*H1222</f>
        <v>0</v>
      </c>
      <c r="Q1222" s="183">
        <v>0</v>
      </c>
      <c r="R1222" s="183">
        <f>Q1222*H1222</f>
        <v>0</v>
      </c>
      <c r="S1222" s="183">
        <v>1.67E-3</v>
      </c>
      <c r="T1222" s="184">
        <f>S1222*H1222</f>
        <v>8.9846000000000006E-3</v>
      </c>
      <c r="U1222" s="35"/>
      <c r="V1222" s="35"/>
      <c r="W1222" s="35"/>
      <c r="X1222" s="35"/>
      <c r="Y1222" s="35"/>
      <c r="Z1222" s="35"/>
      <c r="AA1222" s="35"/>
      <c r="AB1222" s="35"/>
      <c r="AC1222" s="35"/>
      <c r="AD1222" s="35"/>
      <c r="AE1222" s="35"/>
      <c r="AR1222" s="185" t="s">
        <v>305</v>
      </c>
      <c r="AT1222" s="185" t="s">
        <v>151</v>
      </c>
      <c r="AU1222" s="185" t="s">
        <v>83</v>
      </c>
      <c r="AY1222" s="18" t="s">
        <v>149</v>
      </c>
      <c r="BE1222" s="186">
        <f>IF(N1222="základní",J1222,0)</f>
        <v>0</v>
      </c>
      <c r="BF1222" s="186">
        <f>IF(N1222="snížená",J1222,0)</f>
        <v>0</v>
      </c>
      <c r="BG1222" s="186">
        <f>IF(N1222="zákl. přenesená",J1222,0)</f>
        <v>0</v>
      </c>
      <c r="BH1222" s="186">
        <f>IF(N1222="sníž. přenesená",J1222,0)</f>
        <v>0</v>
      </c>
      <c r="BI1222" s="186">
        <f>IF(N1222="nulová",J1222,0)</f>
        <v>0</v>
      </c>
      <c r="BJ1222" s="18" t="s">
        <v>81</v>
      </c>
      <c r="BK1222" s="186">
        <f>ROUND(I1222*H1222,2)</f>
        <v>0</v>
      </c>
      <c r="BL1222" s="18" t="s">
        <v>305</v>
      </c>
      <c r="BM1222" s="185" t="s">
        <v>1545</v>
      </c>
    </row>
    <row r="1223" spans="1:65" s="2" customFormat="1" ht="11.25">
      <c r="A1223" s="35"/>
      <c r="B1223" s="36"/>
      <c r="C1223" s="37"/>
      <c r="D1223" s="187" t="s">
        <v>158</v>
      </c>
      <c r="E1223" s="37"/>
      <c r="F1223" s="188" t="s">
        <v>1546</v>
      </c>
      <c r="G1223" s="37"/>
      <c r="H1223" s="37"/>
      <c r="I1223" s="189"/>
      <c r="J1223" s="37"/>
      <c r="K1223" s="37"/>
      <c r="L1223" s="40"/>
      <c r="M1223" s="190"/>
      <c r="N1223" s="191"/>
      <c r="O1223" s="65"/>
      <c r="P1223" s="65"/>
      <c r="Q1223" s="65"/>
      <c r="R1223" s="65"/>
      <c r="S1223" s="65"/>
      <c r="T1223" s="66"/>
      <c r="U1223" s="35"/>
      <c r="V1223" s="35"/>
      <c r="W1223" s="35"/>
      <c r="X1223" s="35"/>
      <c r="Y1223" s="35"/>
      <c r="Z1223" s="35"/>
      <c r="AA1223" s="35"/>
      <c r="AB1223" s="35"/>
      <c r="AC1223" s="35"/>
      <c r="AD1223" s="35"/>
      <c r="AE1223" s="35"/>
      <c r="AT1223" s="18" t="s">
        <v>158</v>
      </c>
      <c r="AU1223" s="18" t="s">
        <v>83</v>
      </c>
    </row>
    <row r="1224" spans="1:65" s="2" customFormat="1" ht="11.25">
      <c r="A1224" s="35"/>
      <c r="B1224" s="36"/>
      <c r="C1224" s="37"/>
      <c r="D1224" s="192" t="s">
        <v>160</v>
      </c>
      <c r="E1224" s="37"/>
      <c r="F1224" s="193" t="s">
        <v>1547</v>
      </c>
      <c r="G1224" s="37"/>
      <c r="H1224" s="37"/>
      <c r="I1224" s="189"/>
      <c r="J1224" s="37"/>
      <c r="K1224" s="37"/>
      <c r="L1224" s="40"/>
      <c r="M1224" s="190"/>
      <c r="N1224" s="191"/>
      <c r="O1224" s="65"/>
      <c r="P1224" s="65"/>
      <c r="Q1224" s="65"/>
      <c r="R1224" s="65"/>
      <c r="S1224" s="65"/>
      <c r="T1224" s="66"/>
      <c r="U1224" s="35"/>
      <c r="V1224" s="35"/>
      <c r="W1224" s="35"/>
      <c r="X1224" s="35"/>
      <c r="Y1224" s="35"/>
      <c r="Z1224" s="35"/>
      <c r="AA1224" s="35"/>
      <c r="AB1224" s="35"/>
      <c r="AC1224" s="35"/>
      <c r="AD1224" s="35"/>
      <c r="AE1224" s="35"/>
      <c r="AT1224" s="18" t="s">
        <v>160</v>
      </c>
      <c r="AU1224" s="18" t="s">
        <v>83</v>
      </c>
    </row>
    <row r="1225" spans="1:65" s="13" customFormat="1" ht="11.25">
      <c r="B1225" s="195"/>
      <c r="C1225" s="196"/>
      <c r="D1225" s="187" t="s">
        <v>169</v>
      </c>
      <c r="E1225" s="197" t="s">
        <v>19</v>
      </c>
      <c r="F1225" s="198" t="s">
        <v>1548</v>
      </c>
      <c r="G1225" s="196"/>
      <c r="H1225" s="199">
        <v>3.64</v>
      </c>
      <c r="I1225" s="200"/>
      <c r="J1225" s="196"/>
      <c r="K1225" s="196"/>
      <c r="L1225" s="201"/>
      <c r="M1225" s="202"/>
      <c r="N1225" s="203"/>
      <c r="O1225" s="203"/>
      <c r="P1225" s="203"/>
      <c r="Q1225" s="203"/>
      <c r="R1225" s="203"/>
      <c r="S1225" s="203"/>
      <c r="T1225" s="204"/>
      <c r="AT1225" s="205" t="s">
        <v>169</v>
      </c>
      <c r="AU1225" s="205" t="s">
        <v>83</v>
      </c>
      <c r="AV1225" s="13" t="s">
        <v>83</v>
      </c>
      <c r="AW1225" s="13" t="s">
        <v>34</v>
      </c>
      <c r="AX1225" s="13" t="s">
        <v>73</v>
      </c>
      <c r="AY1225" s="205" t="s">
        <v>149</v>
      </c>
    </row>
    <row r="1226" spans="1:65" s="13" customFormat="1" ht="11.25">
      <c r="B1226" s="195"/>
      <c r="C1226" s="196"/>
      <c r="D1226" s="187" t="s">
        <v>169</v>
      </c>
      <c r="E1226" s="197" t="s">
        <v>19</v>
      </c>
      <c r="F1226" s="198" t="s">
        <v>1549</v>
      </c>
      <c r="G1226" s="196"/>
      <c r="H1226" s="199">
        <v>1.74</v>
      </c>
      <c r="I1226" s="200"/>
      <c r="J1226" s="196"/>
      <c r="K1226" s="196"/>
      <c r="L1226" s="201"/>
      <c r="M1226" s="202"/>
      <c r="N1226" s="203"/>
      <c r="O1226" s="203"/>
      <c r="P1226" s="203"/>
      <c r="Q1226" s="203"/>
      <c r="R1226" s="203"/>
      <c r="S1226" s="203"/>
      <c r="T1226" s="204"/>
      <c r="AT1226" s="205" t="s">
        <v>169</v>
      </c>
      <c r="AU1226" s="205" t="s">
        <v>83</v>
      </c>
      <c r="AV1226" s="13" t="s">
        <v>83</v>
      </c>
      <c r="AW1226" s="13" t="s">
        <v>34</v>
      </c>
      <c r="AX1226" s="13" t="s">
        <v>73</v>
      </c>
      <c r="AY1226" s="205" t="s">
        <v>149</v>
      </c>
    </row>
    <row r="1227" spans="1:65" s="2" customFormat="1" ht="16.5" customHeight="1">
      <c r="A1227" s="35"/>
      <c r="B1227" s="36"/>
      <c r="C1227" s="174" t="s">
        <v>1550</v>
      </c>
      <c r="D1227" s="174" t="s">
        <v>151</v>
      </c>
      <c r="E1227" s="175" t="s">
        <v>1551</v>
      </c>
      <c r="F1227" s="176" t="s">
        <v>1552</v>
      </c>
      <c r="G1227" s="177" t="s">
        <v>174</v>
      </c>
      <c r="H1227" s="178">
        <v>14.444000000000001</v>
      </c>
      <c r="I1227" s="179"/>
      <c r="J1227" s="180">
        <f>ROUND(I1227*H1227,2)</f>
        <v>0</v>
      </c>
      <c r="K1227" s="176" t="s">
        <v>155</v>
      </c>
      <c r="L1227" s="40"/>
      <c r="M1227" s="181" t="s">
        <v>19</v>
      </c>
      <c r="N1227" s="182" t="s">
        <v>44</v>
      </c>
      <c r="O1227" s="65"/>
      <c r="P1227" s="183">
        <f>O1227*H1227</f>
        <v>0</v>
      </c>
      <c r="Q1227" s="183">
        <v>0</v>
      </c>
      <c r="R1227" s="183">
        <f>Q1227*H1227</f>
        <v>0</v>
      </c>
      <c r="S1227" s="183">
        <v>1.75E-3</v>
      </c>
      <c r="T1227" s="184">
        <f>S1227*H1227</f>
        <v>2.5277000000000001E-2</v>
      </c>
      <c r="U1227" s="35"/>
      <c r="V1227" s="35"/>
      <c r="W1227" s="35"/>
      <c r="X1227" s="35"/>
      <c r="Y1227" s="35"/>
      <c r="Z1227" s="35"/>
      <c r="AA1227" s="35"/>
      <c r="AB1227" s="35"/>
      <c r="AC1227" s="35"/>
      <c r="AD1227" s="35"/>
      <c r="AE1227" s="35"/>
      <c r="AR1227" s="185" t="s">
        <v>305</v>
      </c>
      <c r="AT1227" s="185" t="s">
        <v>151</v>
      </c>
      <c r="AU1227" s="185" t="s">
        <v>83</v>
      </c>
      <c r="AY1227" s="18" t="s">
        <v>149</v>
      </c>
      <c r="BE1227" s="186">
        <f>IF(N1227="základní",J1227,0)</f>
        <v>0</v>
      </c>
      <c r="BF1227" s="186">
        <f>IF(N1227="snížená",J1227,0)</f>
        <v>0</v>
      </c>
      <c r="BG1227" s="186">
        <f>IF(N1227="zákl. přenesená",J1227,0)</f>
        <v>0</v>
      </c>
      <c r="BH1227" s="186">
        <f>IF(N1227="sníž. přenesená",J1227,0)</f>
        <v>0</v>
      </c>
      <c r="BI1227" s="186">
        <f>IF(N1227="nulová",J1227,0)</f>
        <v>0</v>
      </c>
      <c r="BJ1227" s="18" t="s">
        <v>81</v>
      </c>
      <c r="BK1227" s="186">
        <f>ROUND(I1227*H1227,2)</f>
        <v>0</v>
      </c>
      <c r="BL1227" s="18" t="s">
        <v>305</v>
      </c>
      <c r="BM1227" s="185" t="s">
        <v>1553</v>
      </c>
    </row>
    <row r="1228" spans="1:65" s="2" customFormat="1" ht="11.25">
      <c r="A1228" s="35"/>
      <c r="B1228" s="36"/>
      <c r="C1228" s="37"/>
      <c r="D1228" s="187" t="s">
        <v>158</v>
      </c>
      <c r="E1228" s="37"/>
      <c r="F1228" s="188" t="s">
        <v>1554</v>
      </c>
      <c r="G1228" s="37"/>
      <c r="H1228" s="37"/>
      <c r="I1228" s="189"/>
      <c r="J1228" s="37"/>
      <c r="K1228" s="37"/>
      <c r="L1228" s="40"/>
      <c r="M1228" s="190"/>
      <c r="N1228" s="191"/>
      <c r="O1228" s="65"/>
      <c r="P1228" s="65"/>
      <c r="Q1228" s="65"/>
      <c r="R1228" s="65"/>
      <c r="S1228" s="65"/>
      <c r="T1228" s="66"/>
      <c r="U1228" s="35"/>
      <c r="V1228" s="35"/>
      <c r="W1228" s="35"/>
      <c r="X1228" s="35"/>
      <c r="Y1228" s="35"/>
      <c r="Z1228" s="35"/>
      <c r="AA1228" s="35"/>
      <c r="AB1228" s="35"/>
      <c r="AC1228" s="35"/>
      <c r="AD1228" s="35"/>
      <c r="AE1228" s="35"/>
      <c r="AT1228" s="18" t="s">
        <v>158</v>
      </c>
      <c r="AU1228" s="18" t="s">
        <v>83</v>
      </c>
    </row>
    <row r="1229" spans="1:65" s="2" customFormat="1" ht="11.25">
      <c r="A1229" s="35"/>
      <c r="B1229" s="36"/>
      <c r="C1229" s="37"/>
      <c r="D1229" s="192" t="s">
        <v>160</v>
      </c>
      <c r="E1229" s="37"/>
      <c r="F1229" s="193" t="s">
        <v>1555</v>
      </c>
      <c r="G1229" s="37"/>
      <c r="H1229" s="37"/>
      <c r="I1229" s="189"/>
      <c r="J1229" s="37"/>
      <c r="K1229" s="37"/>
      <c r="L1229" s="40"/>
      <c r="M1229" s="190"/>
      <c r="N1229" s="191"/>
      <c r="O1229" s="65"/>
      <c r="P1229" s="65"/>
      <c r="Q1229" s="65"/>
      <c r="R1229" s="65"/>
      <c r="S1229" s="65"/>
      <c r="T1229" s="66"/>
      <c r="U1229" s="35"/>
      <c r="V1229" s="35"/>
      <c r="W1229" s="35"/>
      <c r="X1229" s="35"/>
      <c r="Y1229" s="35"/>
      <c r="Z1229" s="35"/>
      <c r="AA1229" s="35"/>
      <c r="AB1229" s="35"/>
      <c r="AC1229" s="35"/>
      <c r="AD1229" s="35"/>
      <c r="AE1229" s="35"/>
      <c r="AT1229" s="18" t="s">
        <v>160</v>
      </c>
      <c r="AU1229" s="18" t="s">
        <v>83</v>
      </c>
    </row>
    <row r="1230" spans="1:65" s="14" customFormat="1" ht="11.25">
      <c r="B1230" s="206"/>
      <c r="C1230" s="207"/>
      <c r="D1230" s="187" t="s">
        <v>169</v>
      </c>
      <c r="E1230" s="208" t="s">
        <v>19</v>
      </c>
      <c r="F1230" s="209" t="s">
        <v>1305</v>
      </c>
      <c r="G1230" s="207"/>
      <c r="H1230" s="208" t="s">
        <v>19</v>
      </c>
      <c r="I1230" s="210"/>
      <c r="J1230" s="207"/>
      <c r="K1230" s="207"/>
      <c r="L1230" s="211"/>
      <c r="M1230" s="212"/>
      <c r="N1230" s="213"/>
      <c r="O1230" s="213"/>
      <c r="P1230" s="213"/>
      <c r="Q1230" s="213"/>
      <c r="R1230" s="213"/>
      <c r="S1230" s="213"/>
      <c r="T1230" s="214"/>
      <c r="AT1230" s="215" t="s">
        <v>169</v>
      </c>
      <c r="AU1230" s="215" t="s">
        <v>83</v>
      </c>
      <c r="AV1230" s="14" t="s">
        <v>81</v>
      </c>
      <c r="AW1230" s="14" t="s">
        <v>34</v>
      </c>
      <c r="AX1230" s="14" t="s">
        <v>73</v>
      </c>
      <c r="AY1230" s="215" t="s">
        <v>149</v>
      </c>
    </row>
    <row r="1231" spans="1:65" s="13" customFormat="1" ht="11.25">
      <c r="B1231" s="195"/>
      <c r="C1231" s="196"/>
      <c r="D1231" s="187" t="s">
        <v>169</v>
      </c>
      <c r="E1231" s="197" t="s">
        <v>19</v>
      </c>
      <c r="F1231" s="198" t="s">
        <v>1556</v>
      </c>
      <c r="G1231" s="196"/>
      <c r="H1231" s="199">
        <v>14.444000000000001</v>
      </c>
      <c r="I1231" s="200"/>
      <c r="J1231" s="196"/>
      <c r="K1231" s="196"/>
      <c r="L1231" s="201"/>
      <c r="M1231" s="202"/>
      <c r="N1231" s="203"/>
      <c r="O1231" s="203"/>
      <c r="P1231" s="203"/>
      <c r="Q1231" s="203"/>
      <c r="R1231" s="203"/>
      <c r="S1231" s="203"/>
      <c r="T1231" s="204"/>
      <c r="AT1231" s="205" t="s">
        <v>169</v>
      </c>
      <c r="AU1231" s="205" t="s">
        <v>83</v>
      </c>
      <c r="AV1231" s="13" t="s">
        <v>83</v>
      </c>
      <c r="AW1231" s="13" t="s">
        <v>34</v>
      </c>
      <c r="AX1231" s="13" t="s">
        <v>73</v>
      </c>
      <c r="AY1231" s="205" t="s">
        <v>149</v>
      </c>
    </row>
    <row r="1232" spans="1:65" s="2" customFormat="1" ht="16.5" customHeight="1">
      <c r="A1232" s="35"/>
      <c r="B1232" s="36"/>
      <c r="C1232" s="174" t="s">
        <v>1557</v>
      </c>
      <c r="D1232" s="174" t="s">
        <v>151</v>
      </c>
      <c r="E1232" s="175" t="s">
        <v>1558</v>
      </c>
      <c r="F1232" s="176" t="s">
        <v>1559</v>
      </c>
      <c r="G1232" s="177" t="s">
        <v>174</v>
      </c>
      <c r="H1232" s="178">
        <v>16.294</v>
      </c>
      <c r="I1232" s="179"/>
      <c r="J1232" s="180">
        <f>ROUND(I1232*H1232,2)</f>
        <v>0</v>
      </c>
      <c r="K1232" s="176" t="s">
        <v>155</v>
      </c>
      <c r="L1232" s="40"/>
      <c r="M1232" s="181" t="s">
        <v>19</v>
      </c>
      <c r="N1232" s="182" t="s">
        <v>44</v>
      </c>
      <c r="O1232" s="65"/>
      <c r="P1232" s="183">
        <f>O1232*H1232</f>
        <v>0</v>
      </c>
      <c r="Q1232" s="183">
        <v>0</v>
      </c>
      <c r="R1232" s="183">
        <f>Q1232*H1232</f>
        <v>0</v>
      </c>
      <c r="S1232" s="183">
        <v>2.5999999999999999E-3</v>
      </c>
      <c r="T1232" s="184">
        <f>S1232*H1232</f>
        <v>4.2364399999999997E-2</v>
      </c>
      <c r="U1232" s="35"/>
      <c r="V1232" s="35"/>
      <c r="W1232" s="35"/>
      <c r="X1232" s="35"/>
      <c r="Y1232" s="35"/>
      <c r="Z1232" s="35"/>
      <c r="AA1232" s="35"/>
      <c r="AB1232" s="35"/>
      <c r="AC1232" s="35"/>
      <c r="AD1232" s="35"/>
      <c r="AE1232" s="35"/>
      <c r="AR1232" s="185" t="s">
        <v>305</v>
      </c>
      <c r="AT1232" s="185" t="s">
        <v>151</v>
      </c>
      <c r="AU1232" s="185" t="s">
        <v>83</v>
      </c>
      <c r="AY1232" s="18" t="s">
        <v>149</v>
      </c>
      <c r="BE1232" s="186">
        <f>IF(N1232="základní",J1232,0)</f>
        <v>0</v>
      </c>
      <c r="BF1232" s="186">
        <f>IF(N1232="snížená",J1232,0)</f>
        <v>0</v>
      </c>
      <c r="BG1232" s="186">
        <f>IF(N1232="zákl. přenesená",J1232,0)</f>
        <v>0</v>
      </c>
      <c r="BH1232" s="186">
        <f>IF(N1232="sníž. přenesená",J1232,0)</f>
        <v>0</v>
      </c>
      <c r="BI1232" s="186">
        <f>IF(N1232="nulová",J1232,0)</f>
        <v>0</v>
      </c>
      <c r="BJ1232" s="18" t="s">
        <v>81</v>
      </c>
      <c r="BK1232" s="186">
        <f>ROUND(I1232*H1232,2)</f>
        <v>0</v>
      </c>
      <c r="BL1232" s="18" t="s">
        <v>305</v>
      </c>
      <c r="BM1232" s="185" t="s">
        <v>1560</v>
      </c>
    </row>
    <row r="1233" spans="1:65" s="2" customFormat="1" ht="11.25">
      <c r="A1233" s="35"/>
      <c r="B1233" s="36"/>
      <c r="C1233" s="37"/>
      <c r="D1233" s="187" t="s">
        <v>158</v>
      </c>
      <c r="E1233" s="37"/>
      <c r="F1233" s="188" t="s">
        <v>1561</v>
      </c>
      <c r="G1233" s="37"/>
      <c r="H1233" s="37"/>
      <c r="I1233" s="189"/>
      <c r="J1233" s="37"/>
      <c r="K1233" s="37"/>
      <c r="L1233" s="40"/>
      <c r="M1233" s="190"/>
      <c r="N1233" s="191"/>
      <c r="O1233" s="65"/>
      <c r="P1233" s="65"/>
      <c r="Q1233" s="65"/>
      <c r="R1233" s="65"/>
      <c r="S1233" s="65"/>
      <c r="T1233" s="66"/>
      <c r="U1233" s="35"/>
      <c r="V1233" s="35"/>
      <c r="W1233" s="35"/>
      <c r="X1233" s="35"/>
      <c r="Y1233" s="35"/>
      <c r="Z1233" s="35"/>
      <c r="AA1233" s="35"/>
      <c r="AB1233" s="35"/>
      <c r="AC1233" s="35"/>
      <c r="AD1233" s="35"/>
      <c r="AE1233" s="35"/>
      <c r="AT1233" s="18" t="s">
        <v>158</v>
      </c>
      <c r="AU1233" s="18" t="s">
        <v>83</v>
      </c>
    </row>
    <row r="1234" spans="1:65" s="2" customFormat="1" ht="11.25">
      <c r="A1234" s="35"/>
      <c r="B1234" s="36"/>
      <c r="C1234" s="37"/>
      <c r="D1234" s="192" t="s">
        <v>160</v>
      </c>
      <c r="E1234" s="37"/>
      <c r="F1234" s="193" t="s">
        <v>1562</v>
      </c>
      <c r="G1234" s="37"/>
      <c r="H1234" s="37"/>
      <c r="I1234" s="189"/>
      <c r="J1234" s="37"/>
      <c r="K1234" s="37"/>
      <c r="L1234" s="40"/>
      <c r="M1234" s="190"/>
      <c r="N1234" s="191"/>
      <c r="O1234" s="65"/>
      <c r="P1234" s="65"/>
      <c r="Q1234" s="65"/>
      <c r="R1234" s="65"/>
      <c r="S1234" s="65"/>
      <c r="T1234" s="66"/>
      <c r="U1234" s="35"/>
      <c r="V1234" s="35"/>
      <c r="W1234" s="35"/>
      <c r="X1234" s="35"/>
      <c r="Y1234" s="35"/>
      <c r="Z1234" s="35"/>
      <c r="AA1234" s="35"/>
      <c r="AB1234" s="35"/>
      <c r="AC1234" s="35"/>
      <c r="AD1234" s="35"/>
      <c r="AE1234" s="35"/>
      <c r="AT1234" s="18" t="s">
        <v>160</v>
      </c>
      <c r="AU1234" s="18" t="s">
        <v>83</v>
      </c>
    </row>
    <row r="1235" spans="1:65" s="14" customFormat="1" ht="11.25">
      <c r="B1235" s="206"/>
      <c r="C1235" s="207"/>
      <c r="D1235" s="187" t="s">
        <v>169</v>
      </c>
      <c r="E1235" s="208" t="s">
        <v>19</v>
      </c>
      <c r="F1235" s="209" t="s">
        <v>1563</v>
      </c>
      <c r="G1235" s="207"/>
      <c r="H1235" s="208" t="s">
        <v>19</v>
      </c>
      <c r="I1235" s="210"/>
      <c r="J1235" s="207"/>
      <c r="K1235" s="207"/>
      <c r="L1235" s="211"/>
      <c r="M1235" s="212"/>
      <c r="N1235" s="213"/>
      <c r="O1235" s="213"/>
      <c r="P1235" s="213"/>
      <c r="Q1235" s="213"/>
      <c r="R1235" s="213"/>
      <c r="S1235" s="213"/>
      <c r="T1235" s="214"/>
      <c r="AT1235" s="215" t="s">
        <v>169</v>
      </c>
      <c r="AU1235" s="215" t="s">
        <v>83</v>
      </c>
      <c r="AV1235" s="14" t="s">
        <v>81</v>
      </c>
      <c r="AW1235" s="14" t="s">
        <v>34</v>
      </c>
      <c r="AX1235" s="14" t="s">
        <v>73</v>
      </c>
      <c r="AY1235" s="215" t="s">
        <v>149</v>
      </c>
    </row>
    <row r="1236" spans="1:65" s="13" customFormat="1" ht="11.25">
      <c r="B1236" s="195"/>
      <c r="C1236" s="196"/>
      <c r="D1236" s="187" t="s">
        <v>169</v>
      </c>
      <c r="E1236" s="197" t="s">
        <v>19</v>
      </c>
      <c r="F1236" s="198" t="s">
        <v>1564</v>
      </c>
      <c r="G1236" s="196"/>
      <c r="H1236" s="199">
        <v>16.294</v>
      </c>
      <c r="I1236" s="200"/>
      <c r="J1236" s="196"/>
      <c r="K1236" s="196"/>
      <c r="L1236" s="201"/>
      <c r="M1236" s="202"/>
      <c r="N1236" s="203"/>
      <c r="O1236" s="203"/>
      <c r="P1236" s="203"/>
      <c r="Q1236" s="203"/>
      <c r="R1236" s="203"/>
      <c r="S1236" s="203"/>
      <c r="T1236" s="204"/>
      <c r="AT1236" s="205" t="s">
        <v>169</v>
      </c>
      <c r="AU1236" s="205" t="s">
        <v>83</v>
      </c>
      <c r="AV1236" s="13" t="s">
        <v>83</v>
      </c>
      <c r="AW1236" s="13" t="s">
        <v>34</v>
      </c>
      <c r="AX1236" s="13" t="s">
        <v>73</v>
      </c>
      <c r="AY1236" s="205" t="s">
        <v>149</v>
      </c>
    </row>
    <row r="1237" spans="1:65" s="2" customFormat="1" ht="16.5" customHeight="1">
      <c r="A1237" s="35"/>
      <c r="B1237" s="36"/>
      <c r="C1237" s="174" t="s">
        <v>1565</v>
      </c>
      <c r="D1237" s="174" t="s">
        <v>151</v>
      </c>
      <c r="E1237" s="175" t="s">
        <v>1566</v>
      </c>
      <c r="F1237" s="176" t="s">
        <v>1567</v>
      </c>
      <c r="G1237" s="177" t="s">
        <v>174</v>
      </c>
      <c r="H1237" s="178">
        <v>3.5</v>
      </c>
      <c r="I1237" s="179"/>
      <c r="J1237" s="180">
        <f>ROUND(I1237*H1237,2)</f>
        <v>0</v>
      </c>
      <c r="K1237" s="176" t="s">
        <v>155</v>
      </c>
      <c r="L1237" s="40"/>
      <c r="M1237" s="181" t="s">
        <v>19</v>
      </c>
      <c r="N1237" s="182" t="s">
        <v>44</v>
      </c>
      <c r="O1237" s="65"/>
      <c r="P1237" s="183">
        <f>O1237*H1237</f>
        <v>0</v>
      </c>
      <c r="Q1237" s="183">
        <v>0</v>
      </c>
      <c r="R1237" s="183">
        <f>Q1237*H1237</f>
        <v>0</v>
      </c>
      <c r="S1237" s="183">
        <v>3.9399999999999999E-3</v>
      </c>
      <c r="T1237" s="184">
        <f>S1237*H1237</f>
        <v>1.379E-2</v>
      </c>
      <c r="U1237" s="35"/>
      <c r="V1237" s="35"/>
      <c r="W1237" s="35"/>
      <c r="X1237" s="35"/>
      <c r="Y1237" s="35"/>
      <c r="Z1237" s="35"/>
      <c r="AA1237" s="35"/>
      <c r="AB1237" s="35"/>
      <c r="AC1237" s="35"/>
      <c r="AD1237" s="35"/>
      <c r="AE1237" s="35"/>
      <c r="AR1237" s="185" t="s">
        <v>305</v>
      </c>
      <c r="AT1237" s="185" t="s">
        <v>151</v>
      </c>
      <c r="AU1237" s="185" t="s">
        <v>83</v>
      </c>
      <c r="AY1237" s="18" t="s">
        <v>149</v>
      </c>
      <c r="BE1237" s="186">
        <f>IF(N1237="základní",J1237,0)</f>
        <v>0</v>
      </c>
      <c r="BF1237" s="186">
        <f>IF(N1237="snížená",J1237,0)</f>
        <v>0</v>
      </c>
      <c r="BG1237" s="186">
        <f>IF(N1237="zákl. přenesená",J1237,0)</f>
        <v>0</v>
      </c>
      <c r="BH1237" s="186">
        <f>IF(N1237="sníž. přenesená",J1237,0)</f>
        <v>0</v>
      </c>
      <c r="BI1237" s="186">
        <f>IF(N1237="nulová",J1237,0)</f>
        <v>0</v>
      </c>
      <c r="BJ1237" s="18" t="s">
        <v>81</v>
      </c>
      <c r="BK1237" s="186">
        <f>ROUND(I1237*H1237,2)</f>
        <v>0</v>
      </c>
      <c r="BL1237" s="18" t="s">
        <v>305</v>
      </c>
      <c r="BM1237" s="185" t="s">
        <v>1568</v>
      </c>
    </row>
    <row r="1238" spans="1:65" s="2" customFormat="1" ht="11.25">
      <c r="A1238" s="35"/>
      <c r="B1238" s="36"/>
      <c r="C1238" s="37"/>
      <c r="D1238" s="187" t="s">
        <v>158</v>
      </c>
      <c r="E1238" s="37"/>
      <c r="F1238" s="188" t="s">
        <v>1569</v>
      </c>
      <c r="G1238" s="37"/>
      <c r="H1238" s="37"/>
      <c r="I1238" s="189"/>
      <c r="J1238" s="37"/>
      <c r="K1238" s="37"/>
      <c r="L1238" s="40"/>
      <c r="M1238" s="190"/>
      <c r="N1238" s="191"/>
      <c r="O1238" s="65"/>
      <c r="P1238" s="65"/>
      <c r="Q1238" s="65"/>
      <c r="R1238" s="65"/>
      <c r="S1238" s="65"/>
      <c r="T1238" s="66"/>
      <c r="U1238" s="35"/>
      <c r="V1238" s="35"/>
      <c r="W1238" s="35"/>
      <c r="X1238" s="35"/>
      <c r="Y1238" s="35"/>
      <c r="Z1238" s="35"/>
      <c r="AA1238" s="35"/>
      <c r="AB1238" s="35"/>
      <c r="AC1238" s="35"/>
      <c r="AD1238" s="35"/>
      <c r="AE1238" s="35"/>
      <c r="AT1238" s="18" t="s">
        <v>158</v>
      </c>
      <c r="AU1238" s="18" t="s">
        <v>83</v>
      </c>
    </row>
    <row r="1239" spans="1:65" s="2" customFormat="1" ht="11.25">
      <c r="A1239" s="35"/>
      <c r="B1239" s="36"/>
      <c r="C1239" s="37"/>
      <c r="D1239" s="192" t="s">
        <v>160</v>
      </c>
      <c r="E1239" s="37"/>
      <c r="F1239" s="193" t="s">
        <v>1570</v>
      </c>
      <c r="G1239" s="37"/>
      <c r="H1239" s="37"/>
      <c r="I1239" s="189"/>
      <c r="J1239" s="37"/>
      <c r="K1239" s="37"/>
      <c r="L1239" s="40"/>
      <c r="M1239" s="190"/>
      <c r="N1239" s="191"/>
      <c r="O1239" s="65"/>
      <c r="P1239" s="65"/>
      <c r="Q1239" s="65"/>
      <c r="R1239" s="65"/>
      <c r="S1239" s="65"/>
      <c r="T1239" s="66"/>
      <c r="U1239" s="35"/>
      <c r="V1239" s="35"/>
      <c r="W1239" s="35"/>
      <c r="X1239" s="35"/>
      <c r="Y1239" s="35"/>
      <c r="Z1239" s="35"/>
      <c r="AA1239" s="35"/>
      <c r="AB1239" s="35"/>
      <c r="AC1239" s="35"/>
      <c r="AD1239" s="35"/>
      <c r="AE1239" s="35"/>
      <c r="AT1239" s="18" t="s">
        <v>160</v>
      </c>
      <c r="AU1239" s="18" t="s">
        <v>83</v>
      </c>
    </row>
    <row r="1240" spans="1:65" s="14" customFormat="1" ht="11.25">
      <c r="B1240" s="206"/>
      <c r="C1240" s="207"/>
      <c r="D1240" s="187" t="s">
        <v>169</v>
      </c>
      <c r="E1240" s="208" t="s">
        <v>19</v>
      </c>
      <c r="F1240" s="209" t="s">
        <v>1563</v>
      </c>
      <c r="G1240" s="207"/>
      <c r="H1240" s="208" t="s">
        <v>19</v>
      </c>
      <c r="I1240" s="210"/>
      <c r="J1240" s="207"/>
      <c r="K1240" s="207"/>
      <c r="L1240" s="211"/>
      <c r="M1240" s="212"/>
      <c r="N1240" s="213"/>
      <c r="O1240" s="213"/>
      <c r="P1240" s="213"/>
      <c r="Q1240" s="213"/>
      <c r="R1240" s="213"/>
      <c r="S1240" s="213"/>
      <c r="T1240" s="214"/>
      <c r="AT1240" s="215" t="s">
        <v>169</v>
      </c>
      <c r="AU1240" s="215" t="s">
        <v>83</v>
      </c>
      <c r="AV1240" s="14" t="s">
        <v>81</v>
      </c>
      <c r="AW1240" s="14" t="s">
        <v>34</v>
      </c>
      <c r="AX1240" s="14" t="s">
        <v>73</v>
      </c>
      <c r="AY1240" s="215" t="s">
        <v>149</v>
      </c>
    </row>
    <row r="1241" spans="1:65" s="13" customFormat="1" ht="11.25">
      <c r="B1241" s="195"/>
      <c r="C1241" s="196"/>
      <c r="D1241" s="187" t="s">
        <v>169</v>
      </c>
      <c r="E1241" s="197" t="s">
        <v>19</v>
      </c>
      <c r="F1241" s="198" t="s">
        <v>1571</v>
      </c>
      <c r="G1241" s="196"/>
      <c r="H1241" s="199">
        <v>3.5</v>
      </c>
      <c r="I1241" s="200"/>
      <c r="J1241" s="196"/>
      <c r="K1241" s="196"/>
      <c r="L1241" s="201"/>
      <c r="M1241" s="202"/>
      <c r="N1241" s="203"/>
      <c r="O1241" s="203"/>
      <c r="P1241" s="203"/>
      <c r="Q1241" s="203"/>
      <c r="R1241" s="203"/>
      <c r="S1241" s="203"/>
      <c r="T1241" s="204"/>
      <c r="AT1241" s="205" t="s">
        <v>169</v>
      </c>
      <c r="AU1241" s="205" t="s">
        <v>83</v>
      </c>
      <c r="AV1241" s="13" t="s">
        <v>83</v>
      </c>
      <c r="AW1241" s="13" t="s">
        <v>34</v>
      </c>
      <c r="AX1241" s="13" t="s">
        <v>73</v>
      </c>
      <c r="AY1241" s="205" t="s">
        <v>149</v>
      </c>
    </row>
    <row r="1242" spans="1:65" s="2" customFormat="1" ht="16.5" customHeight="1">
      <c r="A1242" s="35"/>
      <c r="B1242" s="36"/>
      <c r="C1242" s="174" t="s">
        <v>1572</v>
      </c>
      <c r="D1242" s="174" t="s">
        <v>151</v>
      </c>
      <c r="E1242" s="175" t="s">
        <v>1573</v>
      </c>
      <c r="F1242" s="176" t="s">
        <v>1574</v>
      </c>
      <c r="G1242" s="177" t="s">
        <v>154</v>
      </c>
      <c r="H1242" s="178">
        <v>367.10399999999998</v>
      </c>
      <c r="I1242" s="179"/>
      <c r="J1242" s="180">
        <f>ROUND(I1242*H1242,2)</f>
        <v>0</v>
      </c>
      <c r="K1242" s="176" t="s">
        <v>155</v>
      </c>
      <c r="L1242" s="40"/>
      <c r="M1242" s="181" t="s">
        <v>19</v>
      </c>
      <c r="N1242" s="182" t="s">
        <v>44</v>
      </c>
      <c r="O1242" s="65"/>
      <c r="P1242" s="183">
        <f>O1242*H1242</f>
        <v>0</v>
      </c>
      <c r="Q1242" s="183">
        <v>2.66E-3</v>
      </c>
      <c r="R1242" s="183">
        <f>Q1242*H1242</f>
        <v>0.97649664000000003</v>
      </c>
      <c r="S1242" s="183">
        <v>0</v>
      </c>
      <c r="T1242" s="184">
        <f>S1242*H1242</f>
        <v>0</v>
      </c>
      <c r="U1242" s="35"/>
      <c r="V1242" s="35"/>
      <c r="W1242" s="35"/>
      <c r="X1242" s="35"/>
      <c r="Y1242" s="35"/>
      <c r="Z1242" s="35"/>
      <c r="AA1242" s="35"/>
      <c r="AB1242" s="35"/>
      <c r="AC1242" s="35"/>
      <c r="AD1242" s="35"/>
      <c r="AE1242" s="35"/>
      <c r="AR1242" s="185" t="s">
        <v>305</v>
      </c>
      <c r="AT1242" s="185" t="s">
        <v>151</v>
      </c>
      <c r="AU1242" s="185" t="s">
        <v>83</v>
      </c>
      <c r="AY1242" s="18" t="s">
        <v>149</v>
      </c>
      <c r="BE1242" s="186">
        <f>IF(N1242="základní",J1242,0)</f>
        <v>0</v>
      </c>
      <c r="BF1242" s="186">
        <f>IF(N1242="snížená",J1242,0)</f>
        <v>0</v>
      </c>
      <c r="BG1242" s="186">
        <f>IF(N1242="zákl. přenesená",J1242,0)</f>
        <v>0</v>
      </c>
      <c r="BH1242" s="186">
        <f>IF(N1242="sníž. přenesená",J1242,0)</f>
        <v>0</v>
      </c>
      <c r="BI1242" s="186">
        <f>IF(N1242="nulová",J1242,0)</f>
        <v>0</v>
      </c>
      <c r="BJ1242" s="18" t="s">
        <v>81</v>
      </c>
      <c r="BK1242" s="186">
        <f>ROUND(I1242*H1242,2)</f>
        <v>0</v>
      </c>
      <c r="BL1242" s="18" t="s">
        <v>305</v>
      </c>
      <c r="BM1242" s="185" t="s">
        <v>1575</v>
      </c>
    </row>
    <row r="1243" spans="1:65" s="2" customFormat="1" ht="19.5">
      <c r="A1243" s="35"/>
      <c r="B1243" s="36"/>
      <c r="C1243" s="37"/>
      <c r="D1243" s="187" t="s">
        <v>158</v>
      </c>
      <c r="E1243" s="37"/>
      <c r="F1243" s="188" t="s">
        <v>1576</v>
      </c>
      <c r="G1243" s="37"/>
      <c r="H1243" s="37"/>
      <c r="I1243" s="189"/>
      <c r="J1243" s="37"/>
      <c r="K1243" s="37"/>
      <c r="L1243" s="40"/>
      <c r="M1243" s="190"/>
      <c r="N1243" s="191"/>
      <c r="O1243" s="65"/>
      <c r="P1243" s="65"/>
      <c r="Q1243" s="65"/>
      <c r="R1243" s="65"/>
      <c r="S1243" s="65"/>
      <c r="T1243" s="66"/>
      <c r="U1243" s="35"/>
      <c r="V1243" s="35"/>
      <c r="W1243" s="35"/>
      <c r="X1243" s="35"/>
      <c r="Y1243" s="35"/>
      <c r="Z1243" s="35"/>
      <c r="AA1243" s="35"/>
      <c r="AB1243" s="35"/>
      <c r="AC1243" s="35"/>
      <c r="AD1243" s="35"/>
      <c r="AE1243" s="35"/>
      <c r="AT1243" s="18" t="s">
        <v>158</v>
      </c>
      <c r="AU1243" s="18" t="s">
        <v>83</v>
      </c>
    </row>
    <row r="1244" spans="1:65" s="2" customFormat="1" ht="11.25">
      <c r="A1244" s="35"/>
      <c r="B1244" s="36"/>
      <c r="C1244" s="37"/>
      <c r="D1244" s="192" t="s">
        <v>160</v>
      </c>
      <c r="E1244" s="37"/>
      <c r="F1244" s="193" t="s">
        <v>1577</v>
      </c>
      <c r="G1244" s="37"/>
      <c r="H1244" s="37"/>
      <c r="I1244" s="189"/>
      <c r="J1244" s="37"/>
      <c r="K1244" s="37"/>
      <c r="L1244" s="40"/>
      <c r="M1244" s="190"/>
      <c r="N1244" s="191"/>
      <c r="O1244" s="65"/>
      <c r="P1244" s="65"/>
      <c r="Q1244" s="65"/>
      <c r="R1244" s="65"/>
      <c r="S1244" s="65"/>
      <c r="T1244" s="66"/>
      <c r="U1244" s="35"/>
      <c r="V1244" s="35"/>
      <c r="W1244" s="35"/>
      <c r="X1244" s="35"/>
      <c r="Y1244" s="35"/>
      <c r="Z1244" s="35"/>
      <c r="AA1244" s="35"/>
      <c r="AB1244" s="35"/>
      <c r="AC1244" s="35"/>
      <c r="AD1244" s="35"/>
      <c r="AE1244" s="35"/>
      <c r="AT1244" s="18" t="s">
        <v>160</v>
      </c>
      <c r="AU1244" s="18" t="s">
        <v>83</v>
      </c>
    </row>
    <row r="1245" spans="1:65" s="14" customFormat="1" ht="11.25">
      <c r="B1245" s="206"/>
      <c r="C1245" s="207"/>
      <c r="D1245" s="187" t="s">
        <v>169</v>
      </c>
      <c r="E1245" s="208" t="s">
        <v>19</v>
      </c>
      <c r="F1245" s="209" t="s">
        <v>1578</v>
      </c>
      <c r="G1245" s="207"/>
      <c r="H1245" s="208" t="s">
        <v>19</v>
      </c>
      <c r="I1245" s="210"/>
      <c r="J1245" s="207"/>
      <c r="K1245" s="207"/>
      <c r="L1245" s="211"/>
      <c r="M1245" s="212"/>
      <c r="N1245" s="213"/>
      <c r="O1245" s="213"/>
      <c r="P1245" s="213"/>
      <c r="Q1245" s="213"/>
      <c r="R1245" s="213"/>
      <c r="S1245" s="213"/>
      <c r="T1245" s="214"/>
      <c r="AT1245" s="215" t="s">
        <v>169</v>
      </c>
      <c r="AU1245" s="215" t="s">
        <v>83</v>
      </c>
      <c r="AV1245" s="14" t="s">
        <v>81</v>
      </c>
      <c r="AW1245" s="14" t="s">
        <v>34</v>
      </c>
      <c r="AX1245" s="14" t="s">
        <v>73</v>
      </c>
      <c r="AY1245" s="215" t="s">
        <v>149</v>
      </c>
    </row>
    <row r="1246" spans="1:65" s="13" customFormat="1" ht="11.25">
      <c r="B1246" s="195"/>
      <c r="C1246" s="196"/>
      <c r="D1246" s="187" t="s">
        <v>169</v>
      </c>
      <c r="E1246" s="197" t="s">
        <v>19</v>
      </c>
      <c r="F1246" s="198" t="s">
        <v>1314</v>
      </c>
      <c r="G1246" s="196"/>
      <c r="H1246" s="199">
        <v>65.551000000000002</v>
      </c>
      <c r="I1246" s="200"/>
      <c r="J1246" s="196"/>
      <c r="K1246" s="196"/>
      <c r="L1246" s="201"/>
      <c r="M1246" s="202"/>
      <c r="N1246" s="203"/>
      <c r="O1246" s="203"/>
      <c r="P1246" s="203"/>
      <c r="Q1246" s="203"/>
      <c r="R1246" s="203"/>
      <c r="S1246" s="203"/>
      <c r="T1246" s="204"/>
      <c r="AT1246" s="205" t="s">
        <v>169</v>
      </c>
      <c r="AU1246" s="205" t="s">
        <v>83</v>
      </c>
      <c r="AV1246" s="13" t="s">
        <v>83</v>
      </c>
      <c r="AW1246" s="13" t="s">
        <v>34</v>
      </c>
      <c r="AX1246" s="13" t="s">
        <v>73</v>
      </c>
      <c r="AY1246" s="205" t="s">
        <v>149</v>
      </c>
    </row>
    <row r="1247" spans="1:65" s="14" customFormat="1" ht="11.25">
      <c r="B1247" s="206"/>
      <c r="C1247" s="207"/>
      <c r="D1247" s="187" t="s">
        <v>169</v>
      </c>
      <c r="E1247" s="208" t="s">
        <v>19</v>
      </c>
      <c r="F1247" s="209" t="s">
        <v>1377</v>
      </c>
      <c r="G1247" s="207"/>
      <c r="H1247" s="208" t="s">
        <v>19</v>
      </c>
      <c r="I1247" s="210"/>
      <c r="J1247" s="207"/>
      <c r="K1247" s="207"/>
      <c r="L1247" s="211"/>
      <c r="M1247" s="212"/>
      <c r="N1247" s="213"/>
      <c r="O1247" s="213"/>
      <c r="P1247" s="213"/>
      <c r="Q1247" s="213"/>
      <c r="R1247" s="213"/>
      <c r="S1247" s="213"/>
      <c r="T1247" s="214"/>
      <c r="AT1247" s="215" t="s">
        <v>169</v>
      </c>
      <c r="AU1247" s="215" t="s">
        <v>83</v>
      </c>
      <c r="AV1247" s="14" t="s">
        <v>81</v>
      </c>
      <c r="AW1247" s="14" t="s">
        <v>34</v>
      </c>
      <c r="AX1247" s="14" t="s">
        <v>73</v>
      </c>
      <c r="AY1247" s="215" t="s">
        <v>149</v>
      </c>
    </row>
    <row r="1248" spans="1:65" s="13" customFormat="1" ht="11.25">
      <c r="B1248" s="195"/>
      <c r="C1248" s="196"/>
      <c r="D1248" s="187" t="s">
        <v>169</v>
      </c>
      <c r="E1248" s="197" t="s">
        <v>19</v>
      </c>
      <c r="F1248" s="198" t="s">
        <v>1306</v>
      </c>
      <c r="G1248" s="196"/>
      <c r="H1248" s="199">
        <v>53.052999999999997</v>
      </c>
      <c r="I1248" s="200"/>
      <c r="J1248" s="196"/>
      <c r="K1248" s="196"/>
      <c r="L1248" s="201"/>
      <c r="M1248" s="202"/>
      <c r="N1248" s="203"/>
      <c r="O1248" s="203"/>
      <c r="P1248" s="203"/>
      <c r="Q1248" s="203"/>
      <c r="R1248" s="203"/>
      <c r="S1248" s="203"/>
      <c r="T1248" s="204"/>
      <c r="AT1248" s="205" t="s">
        <v>169</v>
      </c>
      <c r="AU1248" s="205" t="s">
        <v>83</v>
      </c>
      <c r="AV1248" s="13" t="s">
        <v>83</v>
      </c>
      <c r="AW1248" s="13" t="s">
        <v>34</v>
      </c>
      <c r="AX1248" s="13" t="s">
        <v>73</v>
      </c>
      <c r="AY1248" s="205" t="s">
        <v>149</v>
      </c>
    </row>
    <row r="1249" spans="1:65" s="14" customFormat="1" ht="11.25">
      <c r="B1249" s="206"/>
      <c r="C1249" s="207"/>
      <c r="D1249" s="187" t="s">
        <v>169</v>
      </c>
      <c r="E1249" s="208" t="s">
        <v>19</v>
      </c>
      <c r="F1249" s="209" t="s">
        <v>231</v>
      </c>
      <c r="G1249" s="207"/>
      <c r="H1249" s="208" t="s">
        <v>19</v>
      </c>
      <c r="I1249" s="210"/>
      <c r="J1249" s="207"/>
      <c r="K1249" s="207"/>
      <c r="L1249" s="211"/>
      <c r="M1249" s="212"/>
      <c r="N1249" s="213"/>
      <c r="O1249" s="213"/>
      <c r="P1249" s="213"/>
      <c r="Q1249" s="213"/>
      <c r="R1249" s="213"/>
      <c r="S1249" s="213"/>
      <c r="T1249" s="214"/>
      <c r="AT1249" s="215" t="s">
        <v>169</v>
      </c>
      <c r="AU1249" s="215" t="s">
        <v>83</v>
      </c>
      <c r="AV1249" s="14" t="s">
        <v>81</v>
      </c>
      <c r="AW1249" s="14" t="s">
        <v>34</v>
      </c>
      <c r="AX1249" s="14" t="s">
        <v>73</v>
      </c>
      <c r="AY1249" s="215" t="s">
        <v>149</v>
      </c>
    </row>
    <row r="1250" spans="1:65" s="13" customFormat="1" ht="11.25">
      <c r="B1250" s="195"/>
      <c r="C1250" s="196"/>
      <c r="D1250" s="187" t="s">
        <v>169</v>
      </c>
      <c r="E1250" s="197" t="s">
        <v>19</v>
      </c>
      <c r="F1250" s="198" t="s">
        <v>1410</v>
      </c>
      <c r="G1250" s="196"/>
      <c r="H1250" s="199">
        <v>143</v>
      </c>
      <c r="I1250" s="200"/>
      <c r="J1250" s="196"/>
      <c r="K1250" s="196"/>
      <c r="L1250" s="201"/>
      <c r="M1250" s="202"/>
      <c r="N1250" s="203"/>
      <c r="O1250" s="203"/>
      <c r="P1250" s="203"/>
      <c r="Q1250" s="203"/>
      <c r="R1250" s="203"/>
      <c r="S1250" s="203"/>
      <c r="T1250" s="204"/>
      <c r="AT1250" s="205" t="s">
        <v>169</v>
      </c>
      <c r="AU1250" s="205" t="s">
        <v>83</v>
      </c>
      <c r="AV1250" s="13" t="s">
        <v>83</v>
      </c>
      <c r="AW1250" s="13" t="s">
        <v>34</v>
      </c>
      <c r="AX1250" s="13" t="s">
        <v>73</v>
      </c>
      <c r="AY1250" s="205" t="s">
        <v>149</v>
      </c>
    </row>
    <row r="1251" spans="1:65" s="14" customFormat="1" ht="11.25">
      <c r="B1251" s="206"/>
      <c r="C1251" s="207"/>
      <c r="D1251" s="187" t="s">
        <v>169</v>
      </c>
      <c r="E1251" s="208" t="s">
        <v>19</v>
      </c>
      <c r="F1251" s="209" t="s">
        <v>214</v>
      </c>
      <c r="G1251" s="207"/>
      <c r="H1251" s="208" t="s">
        <v>19</v>
      </c>
      <c r="I1251" s="210"/>
      <c r="J1251" s="207"/>
      <c r="K1251" s="207"/>
      <c r="L1251" s="211"/>
      <c r="M1251" s="212"/>
      <c r="N1251" s="213"/>
      <c r="O1251" s="213"/>
      <c r="P1251" s="213"/>
      <c r="Q1251" s="213"/>
      <c r="R1251" s="213"/>
      <c r="S1251" s="213"/>
      <c r="T1251" s="214"/>
      <c r="AT1251" s="215" t="s">
        <v>169</v>
      </c>
      <c r="AU1251" s="215" t="s">
        <v>83</v>
      </c>
      <c r="AV1251" s="14" t="s">
        <v>81</v>
      </c>
      <c r="AW1251" s="14" t="s">
        <v>34</v>
      </c>
      <c r="AX1251" s="14" t="s">
        <v>73</v>
      </c>
      <c r="AY1251" s="215" t="s">
        <v>149</v>
      </c>
    </row>
    <row r="1252" spans="1:65" s="13" customFormat="1" ht="11.25">
      <c r="B1252" s="195"/>
      <c r="C1252" s="196"/>
      <c r="D1252" s="187" t="s">
        <v>169</v>
      </c>
      <c r="E1252" s="197" t="s">
        <v>19</v>
      </c>
      <c r="F1252" s="198" t="s">
        <v>1411</v>
      </c>
      <c r="G1252" s="196"/>
      <c r="H1252" s="199">
        <v>105.5</v>
      </c>
      <c r="I1252" s="200"/>
      <c r="J1252" s="196"/>
      <c r="K1252" s="196"/>
      <c r="L1252" s="201"/>
      <c r="M1252" s="202"/>
      <c r="N1252" s="203"/>
      <c r="O1252" s="203"/>
      <c r="P1252" s="203"/>
      <c r="Q1252" s="203"/>
      <c r="R1252" s="203"/>
      <c r="S1252" s="203"/>
      <c r="T1252" s="204"/>
      <c r="AT1252" s="205" t="s">
        <v>169</v>
      </c>
      <c r="AU1252" s="205" t="s">
        <v>83</v>
      </c>
      <c r="AV1252" s="13" t="s">
        <v>83</v>
      </c>
      <c r="AW1252" s="13" t="s">
        <v>34</v>
      </c>
      <c r="AX1252" s="13" t="s">
        <v>73</v>
      </c>
      <c r="AY1252" s="205" t="s">
        <v>149</v>
      </c>
    </row>
    <row r="1253" spans="1:65" s="2" customFormat="1" ht="16.5" customHeight="1">
      <c r="A1253" s="35"/>
      <c r="B1253" s="36"/>
      <c r="C1253" s="174" t="s">
        <v>1579</v>
      </c>
      <c r="D1253" s="174" t="s">
        <v>151</v>
      </c>
      <c r="E1253" s="175" t="s">
        <v>1580</v>
      </c>
      <c r="F1253" s="176" t="s">
        <v>1581</v>
      </c>
      <c r="G1253" s="177" t="s">
        <v>154</v>
      </c>
      <c r="H1253" s="178">
        <v>301.553</v>
      </c>
      <c r="I1253" s="179"/>
      <c r="J1253" s="180">
        <f>ROUND(I1253*H1253,2)</f>
        <v>0</v>
      </c>
      <c r="K1253" s="176" t="s">
        <v>155</v>
      </c>
      <c r="L1253" s="40"/>
      <c r="M1253" s="181" t="s">
        <v>19</v>
      </c>
      <c r="N1253" s="182" t="s">
        <v>44</v>
      </c>
      <c r="O1253" s="65"/>
      <c r="P1253" s="183">
        <f>O1253*H1253</f>
        <v>0</v>
      </c>
      <c r="Q1253" s="183">
        <v>3.4000000000000002E-4</v>
      </c>
      <c r="R1253" s="183">
        <f>Q1253*H1253</f>
        <v>0.10252802000000001</v>
      </c>
      <c r="S1253" s="183">
        <v>0</v>
      </c>
      <c r="T1253" s="184">
        <f>S1253*H1253</f>
        <v>0</v>
      </c>
      <c r="U1253" s="35"/>
      <c r="V1253" s="35"/>
      <c r="W1253" s="35"/>
      <c r="X1253" s="35"/>
      <c r="Y1253" s="35"/>
      <c r="Z1253" s="35"/>
      <c r="AA1253" s="35"/>
      <c r="AB1253" s="35"/>
      <c r="AC1253" s="35"/>
      <c r="AD1253" s="35"/>
      <c r="AE1253" s="35"/>
      <c r="AR1253" s="185" t="s">
        <v>305</v>
      </c>
      <c r="AT1253" s="185" t="s">
        <v>151</v>
      </c>
      <c r="AU1253" s="185" t="s">
        <v>83</v>
      </c>
      <c r="AY1253" s="18" t="s">
        <v>149</v>
      </c>
      <c r="BE1253" s="186">
        <f>IF(N1253="základní",J1253,0)</f>
        <v>0</v>
      </c>
      <c r="BF1253" s="186">
        <f>IF(N1253="snížená",J1253,0)</f>
        <v>0</v>
      </c>
      <c r="BG1253" s="186">
        <f>IF(N1253="zákl. přenesená",J1253,0)</f>
        <v>0</v>
      </c>
      <c r="BH1253" s="186">
        <f>IF(N1253="sníž. přenesená",J1253,0)</f>
        <v>0</v>
      </c>
      <c r="BI1253" s="186">
        <f>IF(N1253="nulová",J1253,0)</f>
        <v>0</v>
      </c>
      <c r="BJ1253" s="18" t="s">
        <v>81</v>
      </c>
      <c r="BK1253" s="186">
        <f>ROUND(I1253*H1253,2)</f>
        <v>0</v>
      </c>
      <c r="BL1253" s="18" t="s">
        <v>305</v>
      </c>
      <c r="BM1253" s="185" t="s">
        <v>1582</v>
      </c>
    </row>
    <row r="1254" spans="1:65" s="2" customFormat="1" ht="11.25">
      <c r="A1254" s="35"/>
      <c r="B1254" s="36"/>
      <c r="C1254" s="37"/>
      <c r="D1254" s="187" t="s">
        <v>158</v>
      </c>
      <c r="E1254" s="37"/>
      <c r="F1254" s="188" t="s">
        <v>1583</v>
      </c>
      <c r="G1254" s="37"/>
      <c r="H1254" s="37"/>
      <c r="I1254" s="189"/>
      <c r="J1254" s="37"/>
      <c r="K1254" s="37"/>
      <c r="L1254" s="40"/>
      <c r="M1254" s="190"/>
      <c r="N1254" s="191"/>
      <c r="O1254" s="65"/>
      <c r="P1254" s="65"/>
      <c r="Q1254" s="65"/>
      <c r="R1254" s="65"/>
      <c r="S1254" s="65"/>
      <c r="T1254" s="66"/>
      <c r="U1254" s="35"/>
      <c r="V1254" s="35"/>
      <c r="W1254" s="35"/>
      <c r="X1254" s="35"/>
      <c r="Y1254" s="35"/>
      <c r="Z1254" s="35"/>
      <c r="AA1254" s="35"/>
      <c r="AB1254" s="35"/>
      <c r="AC1254" s="35"/>
      <c r="AD1254" s="35"/>
      <c r="AE1254" s="35"/>
      <c r="AT1254" s="18" t="s">
        <v>158</v>
      </c>
      <c r="AU1254" s="18" t="s">
        <v>83</v>
      </c>
    </row>
    <row r="1255" spans="1:65" s="2" customFormat="1" ht="11.25">
      <c r="A1255" s="35"/>
      <c r="B1255" s="36"/>
      <c r="C1255" s="37"/>
      <c r="D1255" s="192" t="s">
        <v>160</v>
      </c>
      <c r="E1255" s="37"/>
      <c r="F1255" s="193" t="s">
        <v>1584</v>
      </c>
      <c r="G1255" s="37"/>
      <c r="H1255" s="37"/>
      <c r="I1255" s="189"/>
      <c r="J1255" s="37"/>
      <c r="K1255" s="37"/>
      <c r="L1255" s="40"/>
      <c r="M1255" s="190"/>
      <c r="N1255" s="191"/>
      <c r="O1255" s="65"/>
      <c r="P1255" s="65"/>
      <c r="Q1255" s="65"/>
      <c r="R1255" s="65"/>
      <c r="S1255" s="65"/>
      <c r="T1255" s="66"/>
      <c r="U1255" s="35"/>
      <c r="V1255" s="35"/>
      <c r="W1255" s="35"/>
      <c r="X1255" s="35"/>
      <c r="Y1255" s="35"/>
      <c r="Z1255" s="35"/>
      <c r="AA1255" s="35"/>
      <c r="AB1255" s="35"/>
      <c r="AC1255" s="35"/>
      <c r="AD1255" s="35"/>
      <c r="AE1255" s="35"/>
      <c r="AT1255" s="18" t="s">
        <v>160</v>
      </c>
      <c r="AU1255" s="18" t="s">
        <v>83</v>
      </c>
    </row>
    <row r="1256" spans="1:65" s="14" customFormat="1" ht="11.25">
      <c r="B1256" s="206"/>
      <c r="C1256" s="207"/>
      <c r="D1256" s="187" t="s">
        <v>169</v>
      </c>
      <c r="E1256" s="208" t="s">
        <v>19</v>
      </c>
      <c r="F1256" s="209" t="s">
        <v>1377</v>
      </c>
      <c r="G1256" s="207"/>
      <c r="H1256" s="208" t="s">
        <v>19</v>
      </c>
      <c r="I1256" s="210"/>
      <c r="J1256" s="207"/>
      <c r="K1256" s="207"/>
      <c r="L1256" s="211"/>
      <c r="M1256" s="212"/>
      <c r="N1256" s="213"/>
      <c r="O1256" s="213"/>
      <c r="P1256" s="213"/>
      <c r="Q1256" s="213"/>
      <c r="R1256" s="213"/>
      <c r="S1256" s="213"/>
      <c r="T1256" s="214"/>
      <c r="AT1256" s="215" t="s">
        <v>169</v>
      </c>
      <c r="AU1256" s="215" t="s">
        <v>83</v>
      </c>
      <c r="AV1256" s="14" t="s">
        <v>81</v>
      </c>
      <c r="AW1256" s="14" t="s">
        <v>34</v>
      </c>
      <c r="AX1256" s="14" t="s">
        <v>73</v>
      </c>
      <c r="AY1256" s="215" t="s">
        <v>149</v>
      </c>
    </row>
    <row r="1257" spans="1:65" s="13" customFormat="1" ht="11.25">
      <c r="B1257" s="195"/>
      <c r="C1257" s="196"/>
      <c r="D1257" s="187" t="s">
        <v>169</v>
      </c>
      <c r="E1257" s="197" t="s">
        <v>19</v>
      </c>
      <c r="F1257" s="198" t="s">
        <v>1306</v>
      </c>
      <c r="G1257" s="196"/>
      <c r="H1257" s="199">
        <v>53.052999999999997</v>
      </c>
      <c r="I1257" s="200"/>
      <c r="J1257" s="196"/>
      <c r="K1257" s="196"/>
      <c r="L1257" s="201"/>
      <c r="M1257" s="202"/>
      <c r="N1257" s="203"/>
      <c r="O1257" s="203"/>
      <c r="P1257" s="203"/>
      <c r="Q1257" s="203"/>
      <c r="R1257" s="203"/>
      <c r="S1257" s="203"/>
      <c r="T1257" s="204"/>
      <c r="AT1257" s="205" t="s">
        <v>169</v>
      </c>
      <c r="AU1257" s="205" t="s">
        <v>83</v>
      </c>
      <c r="AV1257" s="13" t="s">
        <v>83</v>
      </c>
      <c r="AW1257" s="13" t="s">
        <v>34</v>
      </c>
      <c r="AX1257" s="13" t="s">
        <v>73</v>
      </c>
      <c r="AY1257" s="205" t="s">
        <v>149</v>
      </c>
    </row>
    <row r="1258" spans="1:65" s="14" customFormat="1" ht="11.25">
      <c r="B1258" s="206"/>
      <c r="C1258" s="207"/>
      <c r="D1258" s="187" t="s">
        <v>169</v>
      </c>
      <c r="E1258" s="208" t="s">
        <v>19</v>
      </c>
      <c r="F1258" s="209" t="s">
        <v>231</v>
      </c>
      <c r="G1258" s="207"/>
      <c r="H1258" s="208" t="s">
        <v>19</v>
      </c>
      <c r="I1258" s="210"/>
      <c r="J1258" s="207"/>
      <c r="K1258" s="207"/>
      <c r="L1258" s="211"/>
      <c r="M1258" s="212"/>
      <c r="N1258" s="213"/>
      <c r="O1258" s="213"/>
      <c r="P1258" s="213"/>
      <c r="Q1258" s="213"/>
      <c r="R1258" s="213"/>
      <c r="S1258" s="213"/>
      <c r="T1258" s="214"/>
      <c r="AT1258" s="215" t="s">
        <v>169</v>
      </c>
      <c r="AU1258" s="215" t="s">
        <v>83</v>
      </c>
      <c r="AV1258" s="14" t="s">
        <v>81</v>
      </c>
      <c r="AW1258" s="14" t="s">
        <v>34</v>
      </c>
      <c r="AX1258" s="14" t="s">
        <v>73</v>
      </c>
      <c r="AY1258" s="215" t="s">
        <v>149</v>
      </c>
    </row>
    <row r="1259" spans="1:65" s="13" customFormat="1" ht="11.25">
      <c r="B1259" s="195"/>
      <c r="C1259" s="196"/>
      <c r="D1259" s="187" t="s">
        <v>169</v>
      </c>
      <c r="E1259" s="197" t="s">
        <v>19</v>
      </c>
      <c r="F1259" s="198" t="s">
        <v>1410</v>
      </c>
      <c r="G1259" s="196"/>
      <c r="H1259" s="199">
        <v>143</v>
      </c>
      <c r="I1259" s="200"/>
      <c r="J1259" s="196"/>
      <c r="K1259" s="196"/>
      <c r="L1259" s="201"/>
      <c r="M1259" s="202"/>
      <c r="N1259" s="203"/>
      <c r="O1259" s="203"/>
      <c r="P1259" s="203"/>
      <c r="Q1259" s="203"/>
      <c r="R1259" s="203"/>
      <c r="S1259" s="203"/>
      <c r="T1259" s="204"/>
      <c r="AT1259" s="205" t="s">
        <v>169</v>
      </c>
      <c r="AU1259" s="205" t="s">
        <v>83</v>
      </c>
      <c r="AV1259" s="13" t="s">
        <v>83</v>
      </c>
      <c r="AW1259" s="13" t="s">
        <v>34</v>
      </c>
      <c r="AX1259" s="13" t="s">
        <v>73</v>
      </c>
      <c r="AY1259" s="205" t="s">
        <v>149</v>
      </c>
    </row>
    <row r="1260" spans="1:65" s="14" customFormat="1" ht="11.25">
      <c r="B1260" s="206"/>
      <c r="C1260" s="207"/>
      <c r="D1260" s="187" t="s">
        <v>169</v>
      </c>
      <c r="E1260" s="208" t="s">
        <v>19</v>
      </c>
      <c r="F1260" s="209" t="s">
        <v>214</v>
      </c>
      <c r="G1260" s="207"/>
      <c r="H1260" s="208" t="s">
        <v>19</v>
      </c>
      <c r="I1260" s="210"/>
      <c r="J1260" s="207"/>
      <c r="K1260" s="207"/>
      <c r="L1260" s="211"/>
      <c r="M1260" s="212"/>
      <c r="N1260" s="213"/>
      <c r="O1260" s="213"/>
      <c r="P1260" s="213"/>
      <c r="Q1260" s="213"/>
      <c r="R1260" s="213"/>
      <c r="S1260" s="213"/>
      <c r="T1260" s="214"/>
      <c r="AT1260" s="215" t="s">
        <v>169</v>
      </c>
      <c r="AU1260" s="215" t="s">
        <v>83</v>
      </c>
      <c r="AV1260" s="14" t="s">
        <v>81</v>
      </c>
      <c r="AW1260" s="14" t="s">
        <v>34</v>
      </c>
      <c r="AX1260" s="14" t="s">
        <v>73</v>
      </c>
      <c r="AY1260" s="215" t="s">
        <v>149</v>
      </c>
    </row>
    <row r="1261" spans="1:65" s="13" customFormat="1" ht="11.25">
      <c r="B1261" s="195"/>
      <c r="C1261" s="196"/>
      <c r="D1261" s="187" t="s">
        <v>169</v>
      </c>
      <c r="E1261" s="197" t="s">
        <v>19</v>
      </c>
      <c r="F1261" s="198" t="s">
        <v>1411</v>
      </c>
      <c r="G1261" s="196"/>
      <c r="H1261" s="199">
        <v>105.5</v>
      </c>
      <c r="I1261" s="200"/>
      <c r="J1261" s="196"/>
      <c r="K1261" s="196"/>
      <c r="L1261" s="201"/>
      <c r="M1261" s="202"/>
      <c r="N1261" s="203"/>
      <c r="O1261" s="203"/>
      <c r="P1261" s="203"/>
      <c r="Q1261" s="203"/>
      <c r="R1261" s="203"/>
      <c r="S1261" s="203"/>
      <c r="T1261" s="204"/>
      <c r="AT1261" s="205" t="s">
        <v>169</v>
      </c>
      <c r="AU1261" s="205" t="s">
        <v>83</v>
      </c>
      <c r="AV1261" s="13" t="s">
        <v>83</v>
      </c>
      <c r="AW1261" s="13" t="s">
        <v>34</v>
      </c>
      <c r="AX1261" s="13" t="s">
        <v>73</v>
      </c>
      <c r="AY1261" s="205" t="s">
        <v>149</v>
      </c>
    </row>
    <row r="1262" spans="1:65" s="2" customFormat="1" ht="16.5" customHeight="1">
      <c r="A1262" s="35"/>
      <c r="B1262" s="36"/>
      <c r="C1262" s="174" t="s">
        <v>1585</v>
      </c>
      <c r="D1262" s="174" t="s">
        <v>151</v>
      </c>
      <c r="E1262" s="175" t="s">
        <v>1586</v>
      </c>
      <c r="F1262" s="176" t="s">
        <v>1587</v>
      </c>
      <c r="G1262" s="177" t="s">
        <v>174</v>
      </c>
      <c r="H1262" s="178">
        <v>85.186999999999998</v>
      </c>
      <c r="I1262" s="179"/>
      <c r="J1262" s="180">
        <f>ROUND(I1262*H1262,2)</f>
        <v>0</v>
      </c>
      <c r="K1262" s="176" t="s">
        <v>155</v>
      </c>
      <c r="L1262" s="40"/>
      <c r="M1262" s="181" t="s">
        <v>19</v>
      </c>
      <c r="N1262" s="182" t="s">
        <v>44</v>
      </c>
      <c r="O1262" s="65"/>
      <c r="P1262" s="183">
        <f>O1262*H1262</f>
        <v>0</v>
      </c>
      <c r="Q1262" s="183">
        <v>7.3999999999999999E-4</v>
      </c>
      <c r="R1262" s="183">
        <f>Q1262*H1262</f>
        <v>6.3038379999999991E-2</v>
      </c>
      <c r="S1262" s="183">
        <v>0</v>
      </c>
      <c r="T1262" s="184">
        <f>S1262*H1262</f>
        <v>0</v>
      </c>
      <c r="U1262" s="35"/>
      <c r="V1262" s="35"/>
      <c r="W1262" s="35"/>
      <c r="X1262" s="35"/>
      <c r="Y1262" s="35"/>
      <c r="Z1262" s="35"/>
      <c r="AA1262" s="35"/>
      <c r="AB1262" s="35"/>
      <c r="AC1262" s="35"/>
      <c r="AD1262" s="35"/>
      <c r="AE1262" s="35"/>
      <c r="AR1262" s="185" t="s">
        <v>305</v>
      </c>
      <c r="AT1262" s="185" t="s">
        <v>151</v>
      </c>
      <c r="AU1262" s="185" t="s">
        <v>83</v>
      </c>
      <c r="AY1262" s="18" t="s">
        <v>149</v>
      </c>
      <c r="BE1262" s="186">
        <f>IF(N1262="základní",J1262,0)</f>
        <v>0</v>
      </c>
      <c r="BF1262" s="186">
        <f>IF(N1262="snížená",J1262,0)</f>
        <v>0</v>
      </c>
      <c r="BG1262" s="186">
        <f>IF(N1262="zákl. přenesená",J1262,0)</f>
        <v>0</v>
      </c>
      <c r="BH1262" s="186">
        <f>IF(N1262="sníž. přenesená",J1262,0)</f>
        <v>0</v>
      </c>
      <c r="BI1262" s="186">
        <f>IF(N1262="nulová",J1262,0)</f>
        <v>0</v>
      </c>
      <c r="BJ1262" s="18" t="s">
        <v>81</v>
      </c>
      <c r="BK1262" s="186">
        <f>ROUND(I1262*H1262,2)</f>
        <v>0</v>
      </c>
      <c r="BL1262" s="18" t="s">
        <v>305</v>
      </c>
      <c r="BM1262" s="185" t="s">
        <v>1588</v>
      </c>
    </row>
    <row r="1263" spans="1:65" s="2" customFormat="1" ht="11.25">
      <c r="A1263" s="35"/>
      <c r="B1263" s="36"/>
      <c r="C1263" s="37"/>
      <c r="D1263" s="187" t="s">
        <v>158</v>
      </c>
      <c r="E1263" s="37"/>
      <c r="F1263" s="188" t="s">
        <v>1589</v>
      </c>
      <c r="G1263" s="37"/>
      <c r="H1263" s="37"/>
      <c r="I1263" s="189"/>
      <c r="J1263" s="37"/>
      <c r="K1263" s="37"/>
      <c r="L1263" s="40"/>
      <c r="M1263" s="190"/>
      <c r="N1263" s="191"/>
      <c r="O1263" s="65"/>
      <c r="P1263" s="65"/>
      <c r="Q1263" s="65"/>
      <c r="R1263" s="65"/>
      <c r="S1263" s="65"/>
      <c r="T1263" s="66"/>
      <c r="U1263" s="35"/>
      <c r="V1263" s="35"/>
      <c r="W1263" s="35"/>
      <c r="X1263" s="35"/>
      <c r="Y1263" s="35"/>
      <c r="Z1263" s="35"/>
      <c r="AA1263" s="35"/>
      <c r="AB1263" s="35"/>
      <c r="AC1263" s="35"/>
      <c r="AD1263" s="35"/>
      <c r="AE1263" s="35"/>
      <c r="AT1263" s="18" t="s">
        <v>158</v>
      </c>
      <c r="AU1263" s="18" t="s">
        <v>83</v>
      </c>
    </row>
    <row r="1264" spans="1:65" s="2" customFormat="1" ht="11.25">
      <c r="A1264" s="35"/>
      <c r="B1264" s="36"/>
      <c r="C1264" s="37"/>
      <c r="D1264" s="192" t="s">
        <v>160</v>
      </c>
      <c r="E1264" s="37"/>
      <c r="F1264" s="193" t="s">
        <v>1590</v>
      </c>
      <c r="G1264" s="37"/>
      <c r="H1264" s="37"/>
      <c r="I1264" s="189"/>
      <c r="J1264" s="37"/>
      <c r="K1264" s="37"/>
      <c r="L1264" s="40"/>
      <c r="M1264" s="190"/>
      <c r="N1264" s="191"/>
      <c r="O1264" s="65"/>
      <c r="P1264" s="65"/>
      <c r="Q1264" s="65"/>
      <c r="R1264" s="65"/>
      <c r="S1264" s="65"/>
      <c r="T1264" s="66"/>
      <c r="U1264" s="35"/>
      <c r="V1264" s="35"/>
      <c r="W1264" s="35"/>
      <c r="X1264" s="35"/>
      <c r="Y1264" s="35"/>
      <c r="Z1264" s="35"/>
      <c r="AA1264" s="35"/>
      <c r="AB1264" s="35"/>
      <c r="AC1264" s="35"/>
      <c r="AD1264" s="35"/>
      <c r="AE1264" s="35"/>
      <c r="AT1264" s="18" t="s">
        <v>160</v>
      </c>
      <c r="AU1264" s="18" t="s">
        <v>83</v>
      </c>
    </row>
    <row r="1265" spans="1:65" s="14" customFormat="1" ht="11.25">
      <c r="B1265" s="206"/>
      <c r="C1265" s="207"/>
      <c r="D1265" s="187" t="s">
        <v>169</v>
      </c>
      <c r="E1265" s="208" t="s">
        <v>19</v>
      </c>
      <c r="F1265" s="209" t="s">
        <v>1591</v>
      </c>
      <c r="G1265" s="207"/>
      <c r="H1265" s="208" t="s">
        <v>19</v>
      </c>
      <c r="I1265" s="210"/>
      <c r="J1265" s="207"/>
      <c r="K1265" s="207"/>
      <c r="L1265" s="211"/>
      <c r="M1265" s="212"/>
      <c r="N1265" s="213"/>
      <c r="O1265" s="213"/>
      <c r="P1265" s="213"/>
      <c r="Q1265" s="213"/>
      <c r="R1265" s="213"/>
      <c r="S1265" s="213"/>
      <c r="T1265" s="214"/>
      <c r="AT1265" s="215" t="s">
        <v>169</v>
      </c>
      <c r="AU1265" s="215" t="s">
        <v>83</v>
      </c>
      <c r="AV1265" s="14" t="s">
        <v>81</v>
      </c>
      <c r="AW1265" s="14" t="s">
        <v>34</v>
      </c>
      <c r="AX1265" s="14" t="s">
        <v>73</v>
      </c>
      <c r="AY1265" s="215" t="s">
        <v>149</v>
      </c>
    </row>
    <row r="1266" spans="1:65" s="13" customFormat="1" ht="11.25">
      <c r="B1266" s="195"/>
      <c r="C1266" s="196"/>
      <c r="D1266" s="187" t="s">
        <v>169</v>
      </c>
      <c r="E1266" s="197" t="s">
        <v>19</v>
      </c>
      <c r="F1266" s="198" t="s">
        <v>1533</v>
      </c>
      <c r="G1266" s="196"/>
      <c r="H1266" s="199">
        <v>16.091999999999999</v>
      </c>
      <c r="I1266" s="200"/>
      <c r="J1266" s="196"/>
      <c r="K1266" s="196"/>
      <c r="L1266" s="201"/>
      <c r="M1266" s="202"/>
      <c r="N1266" s="203"/>
      <c r="O1266" s="203"/>
      <c r="P1266" s="203"/>
      <c r="Q1266" s="203"/>
      <c r="R1266" s="203"/>
      <c r="S1266" s="203"/>
      <c r="T1266" s="204"/>
      <c r="AT1266" s="205" t="s">
        <v>169</v>
      </c>
      <c r="AU1266" s="205" t="s">
        <v>83</v>
      </c>
      <c r="AV1266" s="13" t="s">
        <v>83</v>
      </c>
      <c r="AW1266" s="13" t="s">
        <v>34</v>
      </c>
      <c r="AX1266" s="13" t="s">
        <v>73</v>
      </c>
      <c r="AY1266" s="205" t="s">
        <v>149</v>
      </c>
    </row>
    <row r="1267" spans="1:65" s="14" customFormat="1" ht="11.25">
      <c r="B1267" s="206"/>
      <c r="C1267" s="207"/>
      <c r="D1267" s="187" t="s">
        <v>169</v>
      </c>
      <c r="E1267" s="208" t="s">
        <v>19</v>
      </c>
      <c r="F1267" s="209" t="s">
        <v>231</v>
      </c>
      <c r="G1267" s="207"/>
      <c r="H1267" s="208" t="s">
        <v>19</v>
      </c>
      <c r="I1267" s="210"/>
      <c r="J1267" s="207"/>
      <c r="K1267" s="207"/>
      <c r="L1267" s="211"/>
      <c r="M1267" s="212"/>
      <c r="N1267" s="213"/>
      <c r="O1267" s="213"/>
      <c r="P1267" s="213"/>
      <c r="Q1267" s="213"/>
      <c r="R1267" s="213"/>
      <c r="S1267" s="213"/>
      <c r="T1267" s="214"/>
      <c r="AT1267" s="215" t="s">
        <v>169</v>
      </c>
      <c r="AU1267" s="215" t="s">
        <v>83</v>
      </c>
      <c r="AV1267" s="14" t="s">
        <v>81</v>
      </c>
      <c r="AW1267" s="14" t="s">
        <v>34</v>
      </c>
      <c r="AX1267" s="14" t="s">
        <v>73</v>
      </c>
      <c r="AY1267" s="215" t="s">
        <v>149</v>
      </c>
    </row>
    <row r="1268" spans="1:65" s="13" customFormat="1" ht="11.25">
      <c r="B1268" s="195"/>
      <c r="C1268" s="196"/>
      <c r="D1268" s="187" t="s">
        <v>169</v>
      </c>
      <c r="E1268" s="197" t="s">
        <v>19</v>
      </c>
      <c r="F1268" s="198" t="s">
        <v>1592</v>
      </c>
      <c r="G1268" s="196"/>
      <c r="H1268" s="199">
        <v>27.265000000000001</v>
      </c>
      <c r="I1268" s="200"/>
      <c r="J1268" s="196"/>
      <c r="K1268" s="196"/>
      <c r="L1268" s="201"/>
      <c r="M1268" s="202"/>
      <c r="N1268" s="203"/>
      <c r="O1268" s="203"/>
      <c r="P1268" s="203"/>
      <c r="Q1268" s="203"/>
      <c r="R1268" s="203"/>
      <c r="S1268" s="203"/>
      <c r="T1268" s="204"/>
      <c r="AT1268" s="205" t="s">
        <v>169</v>
      </c>
      <c r="AU1268" s="205" t="s">
        <v>83</v>
      </c>
      <c r="AV1268" s="13" t="s">
        <v>83</v>
      </c>
      <c r="AW1268" s="13" t="s">
        <v>34</v>
      </c>
      <c r="AX1268" s="13" t="s">
        <v>73</v>
      </c>
      <c r="AY1268" s="205" t="s">
        <v>149</v>
      </c>
    </row>
    <row r="1269" spans="1:65" s="14" customFormat="1" ht="11.25">
      <c r="B1269" s="206"/>
      <c r="C1269" s="207"/>
      <c r="D1269" s="187" t="s">
        <v>169</v>
      </c>
      <c r="E1269" s="208" t="s">
        <v>19</v>
      </c>
      <c r="F1269" s="209" t="s">
        <v>214</v>
      </c>
      <c r="G1269" s="207"/>
      <c r="H1269" s="208" t="s">
        <v>19</v>
      </c>
      <c r="I1269" s="210"/>
      <c r="J1269" s="207"/>
      <c r="K1269" s="207"/>
      <c r="L1269" s="211"/>
      <c r="M1269" s="212"/>
      <c r="N1269" s="213"/>
      <c r="O1269" s="213"/>
      <c r="P1269" s="213"/>
      <c r="Q1269" s="213"/>
      <c r="R1269" s="213"/>
      <c r="S1269" s="213"/>
      <c r="T1269" s="214"/>
      <c r="AT1269" s="215" t="s">
        <v>169</v>
      </c>
      <c r="AU1269" s="215" t="s">
        <v>83</v>
      </c>
      <c r="AV1269" s="14" t="s">
        <v>81</v>
      </c>
      <c r="AW1269" s="14" t="s">
        <v>34</v>
      </c>
      <c r="AX1269" s="14" t="s">
        <v>73</v>
      </c>
      <c r="AY1269" s="215" t="s">
        <v>149</v>
      </c>
    </row>
    <row r="1270" spans="1:65" s="13" customFormat="1" ht="11.25">
      <c r="B1270" s="195"/>
      <c r="C1270" s="196"/>
      <c r="D1270" s="187" t="s">
        <v>169</v>
      </c>
      <c r="E1270" s="197" t="s">
        <v>19</v>
      </c>
      <c r="F1270" s="198" t="s">
        <v>1593</v>
      </c>
      <c r="G1270" s="196"/>
      <c r="H1270" s="199">
        <v>41.83</v>
      </c>
      <c r="I1270" s="200"/>
      <c r="J1270" s="196"/>
      <c r="K1270" s="196"/>
      <c r="L1270" s="201"/>
      <c r="M1270" s="202"/>
      <c r="N1270" s="203"/>
      <c r="O1270" s="203"/>
      <c r="P1270" s="203"/>
      <c r="Q1270" s="203"/>
      <c r="R1270" s="203"/>
      <c r="S1270" s="203"/>
      <c r="T1270" s="204"/>
      <c r="AT1270" s="205" t="s">
        <v>169</v>
      </c>
      <c r="AU1270" s="205" t="s">
        <v>83</v>
      </c>
      <c r="AV1270" s="13" t="s">
        <v>83</v>
      </c>
      <c r="AW1270" s="13" t="s">
        <v>34</v>
      </c>
      <c r="AX1270" s="13" t="s">
        <v>73</v>
      </c>
      <c r="AY1270" s="205" t="s">
        <v>149</v>
      </c>
    </row>
    <row r="1271" spans="1:65" s="2" customFormat="1" ht="16.5" customHeight="1">
      <c r="A1271" s="35"/>
      <c r="B1271" s="36"/>
      <c r="C1271" s="174" t="s">
        <v>1594</v>
      </c>
      <c r="D1271" s="174" t="s">
        <v>151</v>
      </c>
      <c r="E1271" s="175" t="s">
        <v>1595</v>
      </c>
      <c r="F1271" s="176" t="s">
        <v>1596</v>
      </c>
      <c r="G1271" s="177" t="s">
        <v>174</v>
      </c>
      <c r="H1271" s="178">
        <v>7.2450000000000001</v>
      </c>
      <c r="I1271" s="179"/>
      <c r="J1271" s="180">
        <f>ROUND(I1271*H1271,2)</f>
        <v>0</v>
      </c>
      <c r="K1271" s="176" t="s">
        <v>155</v>
      </c>
      <c r="L1271" s="40"/>
      <c r="M1271" s="181" t="s">
        <v>19</v>
      </c>
      <c r="N1271" s="182" t="s">
        <v>44</v>
      </c>
      <c r="O1271" s="65"/>
      <c r="P1271" s="183">
        <f>O1271*H1271</f>
        <v>0</v>
      </c>
      <c r="Q1271" s="183">
        <v>1.48E-3</v>
      </c>
      <c r="R1271" s="183">
        <f>Q1271*H1271</f>
        <v>1.0722600000000001E-2</v>
      </c>
      <c r="S1271" s="183">
        <v>0</v>
      </c>
      <c r="T1271" s="184">
        <f>S1271*H1271</f>
        <v>0</v>
      </c>
      <c r="U1271" s="35"/>
      <c r="V1271" s="35"/>
      <c r="W1271" s="35"/>
      <c r="X1271" s="35"/>
      <c r="Y1271" s="35"/>
      <c r="Z1271" s="35"/>
      <c r="AA1271" s="35"/>
      <c r="AB1271" s="35"/>
      <c r="AC1271" s="35"/>
      <c r="AD1271" s="35"/>
      <c r="AE1271" s="35"/>
      <c r="AR1271" s="185" t="s">
        <v>305</v>
      </c>
      <c r="AT1271" s="185" t="s">
        <v>151</v>
      </c>
      <c r="AU1271" s="185" t="s">
        <v>83</v>
      </c>
      <c r="AY1271" s="18" t="s">
        <v>149</v>
      </c>
      <c r="BE1271" s="186">
        <f>IF(N1271="základní",J1271,0)</f>
        <v>0</v>
      </c>
      <c r="BF1271" s="186">
        <f>IF(N1271="snížená",J1271,0)</f>
        <v>0</v>
      </c>
      <c r="BG1271" s="186">
        <f>IF(N1271="zákl. přenesená",J1271,0)</f>
        <v>0</v>
      </c>
      <c r="BH1271" s="186">
        <f>IF(N1271="sníž. přenesená",J1271,0)</f>
        <v>0</v>
      </c>
      <c r="BI1271" s="186">
        <f>IF(N1271="nulová",J1271,0)</f>
        <v>0</v>
      </c>
      <c r="BJ1271" s="18" t="s">
        <v>81</v>
      </c>
      <c r="BK1271" s="186">
        <f>ROUND(I1271*H1271,2)</f>
        <v>0</v>
      </c>
      <c r="BL1271" s="18" t="s">
        <v>305</v>
      </c>
      <c r="BM1271" s="185" t="s">
        <v>1597</v>
      </c>
    </row>
    <row r="1272" spans="1:65" s="2" customFormat="1" ht="11.25">
      <c r="A1272" s="35"/>
      <c r="B1272" s="36"/>
      <c r="C1272" s="37"/>
      <c r="D1272" s="187" t="s">
        <v>158</v>
      </c>
      <c r="E1272" s="37"/>
      <c r="F1272" s="188" t="s">
        <v>1598</v>
      </c>
      <c r="G1272" s="37"/>
      <c r="H1272" s="37"/>
      <c r="I1272" s="189"/>
      <c r="J1272" s="37"/>
      <c r="K1272" s="37"/>
      <c r="L1272" s="40"/>
      <c r="M1272" s="190"/>
      <c r="N1272" s="191"/>
      <c r="O1272" s="65"/>
      <c r="P1272" s="65"/>
      <c r="Q1272" s="65"/>
      <c r="R1272" s="65"/>
      <c r="S1272" s="65"/>
      <c r="T1272" s="66"/>
      <c r="U1272" s="35"/>
      <c r="V1272" s="35"/>
      <c r="W1272" s="35"/>
      <c r="X1272" s="35"/>
      <c r="Y1272" s="35"/>
      <c r="Z1272" s="35"/>
      <c r="AA1272" s="35"/>
      <c r="AB1272" s="35"/>
      <c r="AC1272" s="35"/>
      <c r="AD1272" s="35"/>
      <c r="AE1272" s="35"/>
      <c r="AT1272" s="18" t="s">
        <v>158</v>
      </c>
      <c r="AU1272" s="18" t="s">
        <v>83</v>
      </c>
    </row>
    <row r="1273" spans="1:65" s="2" customFormat="1" ht="11.25">
      <c r="A1273" s="35"/>
      <c r="B1273" s="36"/>
      <c r="C1273" s="37"/>
      <c r="D1273" s="192" t="s">
        <v>160</v>
      </c>
      <c r="E1273" s="37"/>
      <c r="F1273" s="193" t="s">
        <v>1599</v>
      </c>
      <c r="G1273" s="37"/>
      <c r="H1273" s="37"/>
      <c r="I1273" s="189"/>
      <c r="J1273" s="37"/>
      <c r="K1273" s="37"/>
      <c r="L1273" s="40"/>
      <c r="M1273" s="190"/>
      <c r="N1273" s="191"/>
      <c r="O1273" s="65"/>
      <c r="P1273" s="65"/>
      <c r="Q1273" s="65"/>
      <c r="R1273" s="65"/>
      <c r="S1273" s="65"/>
      <c r="T1273" s="66"/>
      <c r="U1273" s="35"/>
      <c r="V1273" s="35"/>
      <c r="W1273" s="35"/>
      <c r="X1273" s="35"/>
      <c r="Y1273" s="35"/>
      <c r="Z1273" s="35"/>
      <c r="AA1273" s="35"/>
      <c r="AB1273" s="35"/>
      <c r="AC1273" s="35"/>
      <c r="AD1273" s="35"/>
      <c r="AE1273" s="35"/>
      <c r="AT1273" s="18" t="s">
        <v>160</v>
      </c>
      <c r="AU1273" s="18" t="s">
        <v>83</v>
      </c>
    </row>
    <row r="1274" spans="1:65" s="13" customFormat="1" ht="11.25">
      <c r="B1274" s="195"/>
      <c r="C1274" s="196"/>
      <c r="D1274" s="187" t="s">
        <v>169</v>
      </c>
      <c r="E1274" s="197" t="s">
        <v>19</v>
      </c>
      <c r="F1274" s="198" t="s">
        <v>1600</v>
      </c>
      <c r="G1274" s="196"/>
      <c r="H1274" s="199">
        <v>7.2450000000000001</v>
      </c>
      <c r="I1274" s="200"/>
      <c r="J1274" s="196"/>
      <c r="K1274" s="196"/>
      <c r="L1274" s="201"/>
      <c r="M1274" s="202"/>
      <c r="N1274" s="203"/>
      <c r="O1274" s="203"/>
      <c r="P1274" s="203"/>
      <c r="Q1274" s="203"/>
      <c r="R1274" s="203"/>
      <c r="S1274" s="203"/>
      <c r="T1274" s="204"/>
      <c r="AT1274" s="205" t="s">
        <v>169</v>
      </c>
      <c r="AU1274" s="205" t="s">
        <v>83</v>
      </c>
      <c r="AV1274" s="13" t="s">
        <v>83</v>
      </c>
      <c r="AW1274" s="13" t="s">
        <v>34</v>
      </c>
      <c r="AX1274" s="13" t="s">
        <v>73</v>
      </c>
      <c r="AY1274" s="205" t="s">
        <v>149</v>
      </c>
    </row>
    <row r="1275" spans="1:65" s="2" customFormat="1" ht="16.5" customHeight="1">
      <c r="A1275" s="35"/>
      <c r="B1275" s="36"/>
      <c r="C1275" s="174" t="s">
        <v>1601</v>
      </c>
      <c r="D1275" s="174" t="s">
        <v>151</v>
      </c>
      <c r="E1275" s="175" t="s">
        <v>1602</v>
      </c>
      <c r="F1275" s="176" t="s">
        <v>1603</v>
      </c>
      <c r="G1275" s="177" t="s">
        <v>174</v>
      </c>
      <c r="H1275" s="178">
        <v>50.694000000000003</v>
      </c>
      <c r="I1275" s="179"/>
      <c r="J1275" s="180">
        <f>ROUND(I1275*H1275,2)</f>
        <v>0</v>
      </c>
      <c r="K1275" s="176" t="s">
        <v>155</v>
      </c>
      <c r="L1275" s="40"/>
      <c r="M1275" s="181" t="s">
        <v>19</v>
      </c>
      <c r="N1275" s="182" t="s">
        <v>44</v>
      </c>
      <c r="O1275" s="65"/>
      <c r="P1275" s="183">
        <f>O1275*H1275</f>
        <v>0</v>
      </c>
      <c r="Q1275" s="183">
        <v>5.5999999999999995E-4</v>
      </c>
      <c r="R1275" s="183">
        <f>Q1275*H1275</f>
        <v>2.838864E-2</v>
      </c>
      <c r="S1275" s="183">
        <v>0</v>
      </c>
      <c r="T1275" s="184">
        <f>S1275*H1275</f>
        <v>0</v>
      </c>
      <c r="U1275" s="35"/>
      <c r="V1275" s="35"/>
      <c r="W1275" s="35"/>
      <c r="X1275" s="35"/>
      <c r="Y1275" s="35"/>
      <c r="Z1275" s="35"/>
      <c r="AA1275" s="35"/>
      <c r="AB1275" s="35"/>
      <c r="AC1275" s="35"/>
      <c r="AD1275" s="35"/>
      <c r="AE1275" s="35"/>
      <c r="AR1275" s="185" t="s">
        <v>305</v>
      </c>
      <c r="AT1275" s="185" t="s">
        <v>151</v>
      </c>
      <c r="AU1275" s="185" t="s">
        <v>83</v>
      </c>
      <c r="AY1275" s="18" t="s">
        <v>149</v>
      </c>
      <c r="BE1275" s="186">
        <f>IF(N1275="základní",J1275,0)</f>
        <v>0</v>
      </c>
      <c r="BF1275" s="186">
        <f>IF(N1275="snížená",J1275,0)</f>
        <v>0</v>
      </c>
      <c r="BG1275" s="186">
        <f>IF(N1275="zákl. přenesená",J1275,0)</f>
        <v>0</v>
      </c>
      <c r="BH1275" s="186">
        <f>IF(N1275="sníž. přenesená",J1275,0)</f>
        <v>0</v>
      </c>
      <c r="BI1275" s="186">
        <f>IF(N1275="nulová",J1275,0)</f>
        <v>0</v>
      </c>
      <c r="BJ1275" s="18" t="s">
        <v>81</v>
      </c>
      <c r="BK1275" s="186">
        <f>ROUND(I1275*H1275,2)</f>
        <v>0</v>
      </c>
      <c r="BL1275" s="18" t="s">
        <v>305</v>
      </c>
      <c r="BM1275" s="185" t="s">
        <v>1604</v>
      </c>
    </row>
    <row r="1276" spans="1:65" s="2" customFormat="1" ht="11.25">
      <c r="A1276" s="35"/>
      <c r="B1276" s="36"/>
      <c r="C1276" s="37"/>
      <c r="D1276" s="187" t="s">
        <v>158</v>
      </c>
      <c r="E1276" s="37"/>
      <c r="F1276" s="188" t="s">
        <v>1605</v>
      </c>
      <c r="G1276" s="37"/>
      <c r="H1276" s="37"/>
      <c r="I1276" s="189"/>
      <c r="J1276" s="37"/>
      <c r="K1276" s="37"/>
      <c r="L1276" s="40"/>
      <c r="M1276" s="190"/>
      <c r="N1276" s="191"/>
      <c r="O1276" s="65"/>
      <c r="P1276" s="65"/>
      <c r="Q1276" s="65"/>
      <c r="R1276" s="65"/>
      <c r="S1276" s="65"/>
      <c r="T1276" s="66"/>
      <c r="U1276" s="35"/>
      <c r="V1276" s="35"/>
      <c r="W1276" s="35"/>
      <c r="X1276" s="35"/>
      <c r="Y1276" s="35"/>
      <c r="Z1276" s="35"/>
      <c r="AA1276" s="35"/>
      <c r="AB1276" s="35"/>
      <c r="AC1276" s="35"/>
      <c r="AD1276" s="35"/>
      <c r="AE1276" s="35"/>
      <c r="AT1276" s="18" t="s">
        <v>158</v>
      </c>
      <c r="AU1276" s="18" t="s">
        <v>83</v>
      </c>
    </row>
    <row r="1277" spans="1:65" s="2" customFormat="1" ht="11.25">
      <c r="A1277" s="35"/>
      <c r="B1277" s="36"/>
      <c r="C1277" s="37"/>
      <c r="D1277" s="192" t="s">
        <v>160</v>
      </c>
      <c r="E1277" s="37"/>
      <c r="F1277" s="193" t="s">
        <v>1606</v>
      </c>
      <c r="G1277" s="37"/>
      <c r="H1277" s="37"/>
      <c r="I1277" s="189"/>
      <c r="J1277" s="37"/>
      <c r="K1277" s="37"/>
      <c r="L1277" s="40"/>
      <c r="M1277" s="190"/>
      <c r="N1277" s="191"/>
      <c r="O1277" s="65"/>
      <c r="P1277" s="65"/>
      <c r="Q1277" s="65"/>
      <c r="R1277" s="65"/>
      <c r="S1277" s="65"/>
      <c r="T1277" s="66"/>
      <c r="U1277" s="35"/>
      <c r="V1277" s="35"/>
      <c r="W1277" s="35"/>
      <c r="X1277" s="35"/>
      <c r="Y1277" s="35"/>
      <c r="Z1277" s="35"/>
      <c r="AA1277" s="35"/>
      <c r="AB1277" s="35"/>
      <c r="AC1277" s="35"/>
      <c r="AD1277" s="35"/>
      <c r="AE1277" s="35"/>
      <c r="AT1277" s="18" t="s">
        <v>160</v>
      </c>
      <c r="AU1277" s="18" t="s">
        <v>83</v>
      </c>
    </row>
    <row r="1278" spans="1:65" s="13" customFormat="1" ht="11.25">
      <c r="B1278" s="195"/>
      <c r="C1278" s="196"/>
      <c r="D1278" s="187" t="s">
        <v>169</v>
      </c>
      <c r="E1278" s="197" t="s">
        <v>19</v>
      </c>
      <c r="F1278" s="198" t="s">
        <v>1607</v>
      </c>
      <c r="G1278" s="196"/>
      <c r="H1278" s="199">
        <v>16.294</v>
      </c>
      <c r="I1278" s="200"/>
      <c r="J1278" s="196"/>
      <c r="K1278" s="196"/>
      <c r="L1278" s="201"/>
      <c r="M1278" s="202"/>
      <c r="N1278" s="203"/>
      <c r="O1278" s="203"/>
      <c r="P1278" s="203"/>
      <c r="Q1278" s="203"/>
      <c r="R1278" s="203"/>
      <c r="S1278" s="203"/>
      <c r="T1278" s="204"/>
      <c r="AT1278" s="205" t="s">
        <v>169</v>
      </c>
      <c r="AU1278" s="205" t="s">
        <v>83</v>
      </c>
      <c r="AV1278" s="13" t="s">
        <v>83</v>
      </c>
      <c r="AW1278" s="13" t="s">
        <v>34</v>
      </c>
      <c r="AX1278" s="13" t="s">
        <v>73</v>
      </c>
      <c r="AY1278" s="205" t="s">
        <v>149</v>
      </c>
    </row>
    <row r="1279" spans="1:65" s="13" customFormat="1" ht="11.25">
      <c r="B1279" s="195"/>
      <c r="C1279" s="196"/>
      <c r="D1279" s="187" t="s">
        <v>169</v>
      </c>
      <c r="E1279" s="197" t="s">
        <v>19</v>
      </c>
      <c r="F1279" s="198" t="s">
        <v>1608</v>
      </c>
      <c r="G1279" s="196"/>
      <c r="H1279" s="199">
        <v>21.05</v>
      </c>
      <c r="I1279" s="200"/>
      <c r="J1279" s="196"/>
      <c r="K1279" s="196"/>
      <c r="L1279" s="201"/>
      <c r="M1279" s="202"/>
      <c r="N1279" s="203"/>
      <c r="O1279" s="203"/>
      <c r="P1279" s="203"/>
      <c r="Q1279" s="203"/>
      <c r="R1279" s="203"/>
      <c r="S1279" s="203"/>
      <c r="T1279" s="204"/>
      <c r="AT1279" s="205" t="s">
        <v>169</v>
      </c>
      <c r="AU1279" s="205" t="s">
        <v>83</v>
      </c>
      <c r="AV1279" s="13" t="s">
        <v>83</v>
      </c>
      <c r="AW1279" s="13" t="s">
        <v>34</v>
      </c>
      <c r="AX1279" s="13" t="s">
        <v>73</v>
      </c>
      <c r="AY1279" s="205" t="s">
        <v>149</v>
      </c>
    </row>
    <row r="1280" spans="1:65" s="13" customFormat="1" ht="11.25">
      <c r="B1280" s="195"/>
      <c r="C1280" s="196"/>
      <c r="D1280" s="187" t="s">
        <v>169</v>
      </c>
      <c r="E1280" s="197" t="s">
        <v>19</v>
      </c>
      <c r="F1280" s="198" t="s">
        <v>1609</v>
      </c>
      <c r="G1280" s="196"/>
      <c r="H1280" s="199">
        <v>13.35</v>
      </c>
      <c r="I1280" s="200"/>
      <c r="J1280" s="196"/>
      <c r="K1280" s="196"/>
      <c r="L1280" s="201"/>
      <c r="M1280" s="202"/>
      <c r="N1280" s="203"/>
      <c r="O1280" s="203"/>
      <c r="P1280" s="203"/>
      <c r="Q1280" s="203"/>
      <c r="R1280" s="203"/>
      <c r="S1280" s="203"/>
      <c r="T1280" s="204"/>
      <c r="AT1280" s="205" t="s">
        <v>169</v>
      </c>
      <c r="AU1280" s="205" t="s">
        <v>83</v>
      </c>
      <c r="AV1280" s="13" t="s">
        <v>83</v>
      </c>
      <c r="AW1280" s="13" t="s">
        <v>34</v>
      </c>
      <c r="AX1280" s="13" t="s">
        <v>73</v>
      </c>
      <c r="AY1280" s="205" t="s">
        <v>149</v>
      </c>
    </row>
    <row r="1281" spans="1:65" s="2" customFormat="1" ht="16.5" customHeight="1">
      <c r="A1281" s="35"/>
      <c r="B1281" s="36"/>
      <c r="C1281" s="174" t="s">
        <v>1610</v>
      </c>
      <c r="D1281" s="174" t="s">
        <v>151</v>
      </c>
      <c r="E1281" s="175" t="s">
        <v>1611</v>
      </c>
      <c r="F1281" s="176" t="s">
        <v>1612</v>
      </c>
      <c r="G1281" s="177" t="s">
        <v>174</v>
      </c>
      <c r="H1281" s="178">
        <v>7.375</v>
      </c>
      <c r="I1281" s="179"/>
      <c r="J1281" s="180">
        <f>ROUND(I1281*H1281,2)</f>
        <v>0</v>
      </c>
      <c r="K1281" s="176" t="s">
        <v>155</v>
      </c>
      <c r="L1281" s="40"/>
      <c r="M1281" s="181" t="s">
        <v>19</v>
      </c>
      <c r="N1281" s="182" t="s">
        <v>44</v>
      </c>
      <c r="O1281" s="65"/>
      <c r="P1281" s="183">
        <f>O1281*H1281</f>
        <v>0</v>
      </c>
      <c r="Q1281" s="183">
        <v>8.8999999999999995E-4</v>
      </c>
      <c r="R1281" s="183">
        <f>Q1281*H1281</f>
        <v>6.5637499999999993E-3</v>
      </c>
      <c r="S1281" s="183">
        <v>0</v>
      </c>
      <c r="T1281" s="184">
        <f>S1281*H1281</f>
        <v>0</v>
      </c>
      <c r="U1281" s="35"/>
      <c r="V1281" s="35"/>
      <c r="W1281" s="35"/>
      <c r="X1281" s="35"/>
      <c r="Y1281" s="35"/>
      <c r="Z1281" s="35"/>
      <c r="AA1281" s="35"/>
      <c r="AB1281" s="35"/>
      <c r="AC1281" s="35"/>
      <c r="AD1281" s="35"/>
      <c r="AE1281" s="35"/>
      <c r="AR1281" s="185" t="s">
        <v>305</v>
      </c>
      <c r="AT1281" s="185" t="s">
        <v>151</v>
      </c>
      <c r="AU1281" s="185" t="s">
        <v>83</v>
      </c>
      <c r="AY1281" s="18" t="s">
        <v>149</v>
      </c>
      <c r="BE1281" s="186">
        <f>IF(N1281="základní",J1281,0)</f>
        <v>0</v>
      </c>
      <c r="BF1281" s="186">
        <f>IF(N1281="snížená",J1281,0)</f>
        <v>0</v>
      </c>
      <c r="BG1281" s="186">
        <f>IF(N1281="zákl. přenesená",J1281,0)</f>
        <v>0</v>
      </c>
      <c r="BH1281" s="186">
        <f>IF(N1281="sníž. přenesená",J1281,0)</f>
        <v>0</v>
      </c>
      <c r="BI1281" s="186">
        <f>IF(N1281="nulová",J1281,0)</f>
        <v>0</v>
      </c>
      <c r="BJ1281" s="18" t="s">
        <v>81</v>
      </c>
      <c r="BK1281" s="186">
        <f>ROUND(I1281*H1281,2)</f>
        <v>0</v>
      </c>
      <c r="BL1281" s="18" t="s">
        <v>305</v>
      </c>
      <c r="BM1281" s="185" t="s">
        <v>1613</v>
      </c>
    </row>
    <row r="1282" spans="1:65" s="2" customFormat="1" ht="11.25">
      <c r="A1282" s="35"/>
      <c r="B1282" s="36"/>
      <c r="C1282" s="37"/>
      <c r="D1282" s="187" t="s">
        <v>158</v>
      </c>
      <c r="E1282" s="37"/>
      <c r="F1282" s="188" t="s">
        <v>1614</v>
      </c>
      <c r="G1282" s="37"/>
      <c r="H1282" s="37"/>
      <c r="I1282" s="189"/>
      <c r="J1282" s="37"/>
      <c r="K1282" s="37"/>
      <c r="L1282" s="40"/>
      <c r="M1282" s="190"/>
      <c r="N1282" s="191"/>
      <c r="O1282" s="65"/>
      <c r="P1282" s="65"/>
      <c r="Q1282" s="65"/>
      <c r="R1282" s="65"/>
      <c r="S1282" s="65"/>
      <c r="T1282" s="66"/>
      <c r="U1282" s="35"/>
      <c r="V1282" s="35"/>
      <c r="W1282" s="35"/>
      <c r="X1282" s="35"/>
      <c r="Y1282" s="35"/>
      <c r="Z1282" s="35"/>
      <c r="AA1282" s="35"/>
      <c r="AB1282" s="35"/>
      <c r="AC1282" s="35"/>
      <c r="AD1282" s="35"/>
      <c r="AE1282" s="35"/>
      <c r="AT1282" s="18" t="s">
        <v>158</v>
      </c>
      <c r="AU1282" s="18" t="s">
        <v>83</v>
      </c>
    </row>
    <row r="1283" spans="1:65" s="2" customFormat="1" ht="11.25">
      <c r="A1283" s="35"/>
      <c r="B1283" s="36"/>
      <c r="C1283" s="37"/>
      <c r="D1283" s="192" t="s">
        <v>160</v>
      </c>
      <c r="E1283" s="37"/>
      <c r="F1283" s="193" t="s">
        <v>1615</v>
      </c>
      <c r="G1283" s="37"/>
      <c r="H1283" s="37"/>
      <c r="I1283" s="189"/>
      <c r="J1283" s="37"/>
      <c r="K1283" s="37"/>
      <c r="L1283" s="40"/>
      <c r="M1283" s="190"/>
      <c r="N1283" s="191"/>
      <c r="O1283" s="65"/>
      <c r="P1283" s="65"/>
      <c r="Q1283" s="65"/>
      <c r="R1283" s="65"/>
      <c r="S1283" s="65"/>
      <c r="T1283" s="66"/>
      <c r="U1283" s="35"/>
      <c r="V1283" s="35"/>
      <c r="W1283" s="35"/>
      <c r="X1283" s="35"/>
      <c r="Y1283" s="35"/>
      <c r="Z1283" s="35"/>
      <c r="AA1283" s="35"/>
      <c r="AB1283" s="35"/>
      <c r="AC1283" s="35"/>
      <c r="AD1283" s="35"/>
      <c r="AE1283" s="35"/>
      <c r="AT1283" s="18" t="s">
        <v>160</v>
      </c>
      <c r="AU1283" s="18" t="s">
        <v>83</v>
      </c>
    </row>
    <row r="1284" spans="1:65" s="13" customFormat="1" ht="11.25">
      <c r="B1284" s="195"/>
      <c r="C1284" s="196"/>
      <c r="D1284" s="187" t="s">
        <v>169</v>
      </c>
      <c r="E1284" s="197" t="s">
        <v>19</v>
      </c>
      <c r="F1284" s="198" t="s">
        <v>1616</v>
      </c>
      <c r="G1284" s="196"/>
      <c r="H1284" s="199">
        <v>7.375</v>
      </c>
      <c r="I1284" s="200"/>
      <c r="J1284" s="196"/>
      <c r="K1284" s="196"/>
      <c r="L1284" s="201"/>
      <c r="M1284" s="202"/>
      <c r="N1284" s="203"/>
      <c r="O1284" s="203"/>
      <c r="P1284" s="203"/>
      <c r="Q1284" s="203"/>
      <c r="R1284" s="203"/>
      <c r="S1284" s="203"/>
      <c r="T1284" s="204"/>
      <c r="AT1284" s="205" t="s">
        <v>169</v>
      </c>
      <c r="AU1284" s="205" t="s">
        <v>83</v>
      </c>
      <c r="AV1284" s="13" t="s">
        <v>83</v>
      </c>
      <c r="AW1284" s="13" t="s">
        <v>34</v>
      </c>
      <c r="AX1284" s="13" t="s">
        <v>73</v>
      </c>
      <c r="AY1284" s="205" t="s">
        <v>149</v>
      </c>
    </row>
    <row r="1285" spans="1:65" s="2" customFormat="1" ht="16.5" customHeight="1">
      <c r="A1285" s="35"/>
      <c r="B1285" s="36"/>
      <c r="C1285" s="174" t="s">
        <v>1617</v>
      </c>
      <c r="D1285" s="174" t="s">
        <v>151</v>
      </c>
      <c r="E1285" s="175" t="s">
        <v>1618</v>
      </c>
      <c r="F1285" s="176" t="s">
        <v>1619</v>
      </c>
      <c r="G1285" s="177" t="s">
        <v>174</v>
      </c>
      <c r="H1285" s="178">
        <v>24</v>
      </c>
      <c r="I1285" s="179"/>
      <c r="J1285" s="180">
        <f>ROUND(I1285*H1285,2)</f>
        <v>0</v>
      </c>
      <c r="K1285" s="176" t="s">
        <v>155</v>
      </c>
      <c r="L1285" s="40"/>
      <c r="M1285" s="181" t="s">
        <v>19</v>
      </c>
      <c r="N1285" s="182" t="s">
        <v>44</v>
      </c>
      <c r="O1285" s="65"/>
      <c r="P1285" s="183">
        <f>O1285*H1285</f>
        <v>0</v>
      </c>
      <c r="Q1285" s="183">
        <v>1.72E-3</v>
      </c>
      <c r="R1285" s="183">
        <f>Q1285*H1285</f>
        <v>4.1279999999999997E-2</v>
      </c>
      <c r="S1285" s="183">
        <v>0</v>
      </c>
      <c r="T1285" s="184">
        <f>S1285*H1285</f>
        <v>0</v>
      </c>
      <c r="U1285" s="35"/>
      <c r="V1285" s="35"/>
      <c r="W1285" s="35"/>
      <c r="X1285" s="35"/>
      <c r="Y1285" s="35"/>
      <c r="Z1285" s="35"/>
      <c r="AA1285" s="35"/>
      <c r="AB1285" s="35"/>
      <c r="AC1285" s="35"/>
      <c r="AD1285" s="35"/>
      <c r="AE1285" s="35"/>
      <c r="AR1285" s="185" t="s">
        <v>305</v>
      </c>
      <c r="AT1285" s="185" t="s">
        <v>151</v>
      </c>
      <c r="AU1285" s="185" t="s">
        <v>83</v>
      </c>
      <c r="AY1285" s="18" t="s">
        <v>149</v>
      </c>
      <c r="BE1285" s="186">
        <f>IF(N1285="základní",J1285,0)</f>
        <v>0</v>
      </c>
      <c r="BF1285" s="186">
        <f>IF(N1285="snížená",J1285,0)</f>
        <v>0</v>
      </c>
      <c r="BG1285" s="186">
        <f>IF(N1285="zákl. přenesená",J1285,0)</f>
        <v>0</v>
      </c>
      <c r="BH1285" s="186">
        <f>IF(N1285="sníž. přenesená",J1285,0)</f>
        <v>0</v>
      </c>
      <c r="BI1285" s="186">
        <f>IF(N1285="nulová",J1285,0)</f>
        <v>0</v>
      </c>
      <c r="BJ1285" s="18" t="s">
        <v>81</v>
      </c>
      <c r="BK1285" s="186">
        <f>ROUND(I1285*H1285,2)</f>
        <v>0</v>
      </c>
      <c r="BL1285" s="18" t="s">
        <v>305</v>
      </c>
      <c r="BM1285" s="185" t="s">
        <v>1620</v>
      </c>
    </row>
    <row r="1286" spans="1:65" s="2" customFormat="1" ht="11.25">
      <c r="A1286" s="35"/>
      <c r="B1286" s="36"/>
      <c r="C1286" s="37"/>
      <c r="D1286" s="187" t="s">
        <v>158</v>
      </c>
      <c r="E1286" s="37"/>
      <c r="F1286" s="188" t="s">
        <v>1621</v>
      </c>
      <c r="G1286" s="37"/>
      <c r="H1286" s="37"/>
      <c r="I1286" s="189"/>
      <c r="J1286" s="37"/>
      <c r="K1286" s="37"/>
      <c r="L1286" s="40"/>
      <c r="M1286" s="190"/>
      <c r="N1286" s="191"/>
      <c r="O1286" s="65"/>
      <c r="P1286" s="65"/>
      <c r="Q1286" s="65"/>
      <c r="R1286" s="65"/>
      <c r="S1286" s="65"/>
      <c r="T1286" s="66"/>
      <c r="U1286" s="35"/>
      <c r="V1286" s="35"/>
      <c r="W1286" s="35"/>
      <c r="X1286" s="35"/>
      <c r="Y1286" s="35"/>
      <c r="Z1286" s="35"/>
      <c r="AA1286" s="35"/>
      <c r="AB1286" s="35"/>
      <c r="AC1286" s="35"/>
      <c r="AD1286" s="35"/>
      <c r="AE1286" s="35"/>
      <c r="AT1286" s="18" t="s">
        <v>158</v>
      </c>
      <c r="AU1286" s="18" t="s">
        <v>83</v>
      </c>
    </row>
    <row r="1287" spans="1:65" s="2" customFormat="1" ht="11.25">
      <c r="A1287" s="35"/>
      <c r="B1287" s="36"/>
      <c r="C1287" s="37"/>
      <c r="D1287" s="192" t="s">
        <v>160</v>
      </c>
      <c r="E1287" s="37"/>
      <c r="F1287" s="193" t="s">
        <v>1622</v>
      </c>
      <c r="G1287" s="37"/>
      <c r="H1287" s="37"/>
      <c r="I1287" s="189"/>
      <c r="J1287" s="37"/>
      <c r="K1287" s="37"/>
      <c r="L1287" s="40"/>
      <c r="M1287" s="190"/>
      <c r="N1287" s="191"/>
      <c r="O1287" s="65"/>
      <c r="P1287" s="65"/>
      <c r="Q1287" s="65"/>
      <c r="R1287" s="65"/>
      <c r="S1287" s="65"/>
      <c r="T1287" s="66"/>
      <c r="U1287" s="35"/>
      <c r="V1287" s="35"/>
      <c r="W1287" s="35"/>
      <c r="X1287" s="35"/>
      <c r="Y1287" s="35"/>
      <c r="Z1287" s="35"/>
      <c r="AA1287" s="35"/>
      <c r="AB1287" s="35"/>
      <c r="AC1287" s="35"/>
      <c r="AD1287" s="35"/>
      <c r="AE1287" s="35"/>
      <c r="AT1287" s="18" t="s">
        <v>160</v>
      </c>
      <c r="AU1287" s="18" t="s">
        <v>83</v>
      </c>
    </row>
    <row r="1288" spans="1:65" s="2" customFormat="1" ht="19.5">
      <c r="A1288" s="35"/>
      <c r="B1288" s="36"/>
      <c r="C1288" s="37"/>
      <c r="D1288" s="187" t="s">
        <v>162</v>
      </c>
      <c r="E1288" s="37"/>
      <c r="F1288" s="194" t="s">
        <v>1623</v>
      </c>
      <c r="G1288" s="37"/>
      <c r="H1288" s="37"/>
      <c r="I1288" s="189"/>
      <c r="J1288" s="37"/>
      <c r="K1288" s="37"/>
      <c r="L1288" s="40"/>
      <c r="M1288" s="190"/>
      <c r="N1288" s="191"/>
      <c r="O1288" s="65"/>
      <c r="P1288" s="65"/>
      <c r="Q1288" s="65"/>
      <c r="R1288" s="65"/>
      <c r="S1288" s="65"/>
      <c r="T1288" s="66"/>
      <c r="U1288" s="35"/>
      <c r="V1288" s="35"/>
      <c r="W1288" s="35"/>
      <c r="X1288" s="35"/>
      <c r="Y1288" s="35"/>
      <c r="Z1288" s="35"/>
      <c r="AA1288" s="35"/>
      <c r="AB1288" s="35"/>
      <c r="AC1288" s="35"/>
      <c r="AD1288" s="35"/>
      <c r="AE1288" s="35"/>
      <c r="AT1288" s="18" t="s">
        <v>162</v>
      </c>
      <c r="AU1288" s="18" t="s">
        <v>83</v>
      </c>
    </row>
    <row r="1289" spans="1:65" s="13" customFormat="1" ht="11.25">
      <c r="B1289" s="195"/>
      <c r="C1289" s="196"/>
      <c r="D1289" s="187" t="s">
        <v>169</v>
      </c>
      <c r="E1289" s="197" t="s">
        <v>19</v>
      </c>
      <c r="F1289" s="198" t="s">
        <v>1624</v>
      </c>
      <c r="G1289" s="196"/>
      <c r="H1289" s="199">
        <v>24</v>
      </c>
      <c r="I1289" s="200"/>
      <c r="J1289" s="196"/>
      <c r="K1289" s="196"/>
      <c r="L1289" s="201"/>
      <c r="M1289" s="202"/>
      <c r="N1289" s="203"/>
      <c r="O1289" s="203"/>
      <c r="P1289" s="203"/>
      <c r="Q1289" s="203"/>
      <c r="R1289" s="203"/>
      <c r="S1289" s="203"/>
      <c r="T1289" s="204"/>
      <c r="AT1289" s="205" t="s">
        <v>169</v>
      </c>
      <c r="AU1289" s="205" t="s">
        <v>83</v>
      </c>
      <c r="AV1289" s="13" t="s">
        <v>83</v>
      </c>
      <c r="AW1289" s="13" t="s">
        <v>34</v>
      </c>
      <c r="AX1289" s="13" t="s">
        <v>73</v>
      </c>
      <c r="AY1289" s="205" t="s">
        <v>149</v>
      </c>
    </row>
    <row r="1290" spans="1:65" s="2" customFormat="1" ht="16.5" customHeight="1">
      <c r="A1290" s="35"/>
      <c r="B1290" s="36"/>
      <c r="C1290" s="174" t="s">
        <v>1625</v>
      </c>
      <c r="D1290" s="174" t="s">
        <v>151</v>
      </c>
      <c r="E1290" s="175" t="s">
        <v>1626</v>
      </c>
      <c r="F1290" s="176" t="s">
        <v>1627</v>
      </c>
      <c r="G1290" s="177" t="s">
        <v>174</v>
      </c>
      <c r="H1290" s="178">
        <v>58.2</v>
      </c>
      <c r="I1290" s="179"/>
      <c r="J1290" s="180">
        <f>ROUND(I1290*H1290,2)</f>
        <v>0</v>
      </c>
      <c r="K1290" s="176" t="s">
        <v>155</v>
      </c>
      <c r="L1290" s="40"/>
      <c r="M1290" s="181" t="s">
        <v>19</v>
      </c>
      <c r="N1290" s="182" t="s">
        <v>44</v>
      </c>
      <c r="O1290" s="65"/>
      <c r="P1290" s="183">
        <f>O1290*H1290</f>
        <v>0</v>
      </c>
      <c r="Q1290" s="183">
        <v>2.8300000000000001E-3</v>
      </c>
      <c r="R1290" s="183">
        <f>Q1290*H1290</f>
        <v>0.16470600000000002</v>
      </c>
      <c r="S1290" s="183">
        <v>0</v>
      </c>
      <c r="T1290" s="184">
        <f>S1290*H1290</f>
        <v>0</v>
      </c>
      <c r="U1290" s="35"/>
      <c r="V1290" s="35"/>
      <c r="W1290" s="35"/>
      <c r="X1290" s="35"/>
      <c r="Y1290" s="35"/>
      <c r="Z1290" s="35"/>
      <c r="AA1290" s="35"/>
      <c r="AB1290" s="35"/>
      <c r="AC1290" s="35"/>
      <c r="AD1290" s="35"/>
      <c r="AE1290" s="35"/>
      <c r="AR1290" s="185" t="s">
        <v>305</v>
      </c>
      <c r="AT1290" s="185" t="s">
        <v>151</v>
      </c>
      <c r="AU1290" s="185" t="s">
        <v>83</v>
      </c>
      <c r="AY1290" s="18" t="s">
        <v>149</v>
      </c>
      <c r="BE1290" s="186">
        <f>IF(N1290="základní",J1290,0)</f>
        <v>0</v>
      </c>
      <c r="BF1290" s="186">
        <f>IF(N1290="snížená",J1290,0)</f>
        <v>0</v>
      </c>
      <c r="BG1290" s="186">
        <f>IF(N1290="zákl. přenesená",J1290,0)</f>
        <v>0</v>
      </c>
      <c r="BH1290" s="186">
        <f>IF(N1290="sníž. přenesená",J1290,0)</f>
        <v>0</v>
      </c>
      <c r="BI1290" s="186">
        <f>IF(N1290="nulová",J1290,0)</f>
        <v>0</v>
      </c>
      <c r="BJ1290" s="18" t="s">
        <v>81</v>
      </c>
      <c r="BK1290" s="186">
        <f>ROUND(I1290*H1290,2)</f>
        <v>0</v>
      </c>
      <c r="BL1290" s="18" t="s">
        <v>305</v>
      </c>
      <c r="BM1290" s="185" t="s">
        <v>1628</v>
      </c>
    </row>
    <row r="1291" spans="1:65" s="2" customFormat="1" ht="11.25">
      <c r="A1291" s="35"/>
      <c r="B1291" s="36"/>
      <c r="C1291" s="37"/>
      <c r="D1291" s="187" t="s">
        <v>158</v>
      </c>
      <c r="E1291" s="37"/>
      <c r="F1291" s="188" t="s">
        <v>1629</v>
      </c>
      <c r="G1291" s="37"/>
      <c r="H1291" s="37"/>
      <c r="I1291" s="189"/>
      <c r="J1291" s="37"/>
      <c r="K1291" s="37"/>
      <c r="L1291" s="40"/>
      <c r="M1291" s="190"/>
      <c r="N1291" s="191"/>
      <c r="O1291" s="65"/>
      <c r="P1291" s="65"/>
      <c r="Q1291" s="65"/>
      <c r="R1291" s="65"/>
      <c r="S1291" s="65"/>
      <c r="T1291" s="66"/>
      <c r="U1291" s="35"/>
      <c r="V1291" s="35"/>
      <c r="W1291" s="35"/>
      <c r="X1291" s="35"/>
      <c r="Y1291" s="35"/>
      <c r="Z1291" s="35"/>
      <c r="AA1291" s="35"/>
      <c r="AB1291" s="35"/>
      <c r="AC1291" s="35"/>
      <c r="AD1291" s="35"/>
      <c r="AE1291" s="35"/>
      <c r="AT1291" s="18" t="s">
        <v>158</v>
      </c>
      <c r="AU1291" s="18" t="s">
        <v>83</v>
      </c>
    </row>
    <row r="1292" spans="1:65" s="2" customFormat="1" ht="11.25">
      <c r="A1292" s="35"/>
      <c r="B1292" s="36"/>
      <c r="C1292" s="37"/>
      <c r="D1292" s="192" t="s">
        <v>160</v>
      </c>
      <c r="E1292" s="37"/>
      <c r="F1292" s="193" t="s">
        <v>1630</v>
      </c>
      <c r="G1292" s="37"/>
      <c r="H1292" s="37"/>
      <c r="I1292" s="189"/>
      <c r="J1292" s="37"/>
      <c r="K1292" s="37"/>
      <c r="L1292" s="40"/>
      <c r="M1292" s="190"/>
      <c r="N1292" s="191"/>
      <c r="O1292" s="65"/>
      <c r="P1292" s="65"/>
      <c r="Q1292" s="65"/>
      <c r="R1292" s="65"/>
      <c r="S1292" s="65"/>
      <c r="T1292" s="66"/>
      <c r="U1292" s="35"/>
      <c r="V1292" s="35"/>
      <c r="W1292" s="35"/>
      <c r="X1292" s="35"/>
      <c r="Y1292" s="35"/>
      <c r="Z1292" s="35"/>
      <c r="AA1292" s="35"/>
      <c r="AB1292" s="35"/>
      <c r="AC1292" s="35"/>
      <c r="AD1292" s="35"/>
      <c r="AE1292" s="35"/>
      <c r="AT1292" s="18" t="s">
        <v>160</v>
      </c>
      <c r="AU1292" s="18" t="s">
        <v>83</v>
      </c>
    </row>
    <row r="1293" spans="1:65" s="13" customFormat="1" ht="11.25">
      <c r="B1293" s="195"/>
      <c r="C1293" s="196"/>
      <c r="D1293" s="187" t="s">
        <v>169</v>
      </c>
      <c r="E1293" s="197" t="s">
        <v>19</v>
      </c>
      <c r="F1293" s="198" t="s">
        <v>1631</v>
      </c>
      <c r="G1293" s="196"/>
      <c r="H1293" s="199">
        <v>58.2</v>
      </c>
      <c r="I1293" s="200"/>
      <c r="J1293" s="196"/>
      <c r="K1293" s="196"/>
      <c r="L1293" s="201"/>
      <c r="M1293" s="202"/>
      <c r="N1293" s="203"/>
      <c r="O1293" s="203"/>
      <c r="P1293" s="203"/>
      <c r="Q1293" s="203"/>
      <c r="R1293" s="203"/>
      <c r="S1293" s="203"/>
      <c r="T1293" s="204"/>
      <c r="AT1293" s="205" t="s">
        <v>169</v>
      </c>
      <c r="AU1293" s="205" t="s">
        <v>83</v>
      </c>
      <c r="AV1293" s="13" t="s">
        <v>83</v>
      </c>
      <c r="AW1293" s="13" t="s">
        <v>34</v>
      </c>
      <c r="AX1293" s="13" t="s">
        <v>73</v>
      </c>
      <c r="AY1293" s="205" t="s">
        <v>149</v>
      </c>
    </row>
    <row r="1294" spans="1:65" s="2" customFormat="1" ht="21.75" customHeight="1">
      <c r="A1294" s="35"/>
      <c r="B1294" s="36"/>
      <c r="C1294" s="174" t="s">
        <v>1632</v>
      </c>
      <c r="D1294" s="174" t="s">
        <v>151</v>
      </c>
      <c r="E1294" s="175" t="s">
        <v>1633</v>
      </c>
      <c r="F1294" s="176" t="s">
        <v>1634</v>
      </c>
      <c r="G1294" s="177" t="s">
        <v>174</v>
      </c>
      <c r="H1294" s="178">
        <v>6.5</v>
      </c>
      <c r="I1294" s="179"/>
      <c r="J1294" s="180">
        <f>ROUND(I1294*H1294,2)</f>
        <v>0</v>
      </c>
      <c r="K1294" s="176" t="s">
        <v>155</v>
      </c>
      <c r="L1294" s="40"/>
      <c r="M1294" s="181" t="s">
        <v>19</v>
      </c>
      <c r="N1294" s="182" t="s">
        <v>44</v>
      </c>
      <c r="O1294" s="65"/>
      <c r="P1294" s="183">
        <f>O1294*H1294</f>
        <v>0</v>
      </c>
      <c r="Q1294" s="183">
        <v>6.0999999999999997E-4</v>
      </c>
      <c r="R1294" s="183">
        <f>Q1294*H1294</f>
        <v>3.9649999999999998E-3</v>
      </c>
      <c r="S1294" s="183">
        <v>0</v>
      </c>
      <c r="T1294" s="184">
        <f>S1294*H1294</f>
        <v>0</v>
      </c>
      <c r="U1294" s="35"/>
      <c r="V1294" s="35"/>
      <c r="W1294" s="35"/>
      <c r="X1294" s="35"/>
      <c r="Y1294" s="35"/>
      <c r="Z1294" s="35"/>
      <c r="AA1294" s="35"/>
      <c r="AB1294" s="35"/>
      <c r="AC1294" s="35"/>
      <c r="AD1294" s="35"/>
      <c r="AE1294" s="35"/>
      <c r="AR1294" s="185" t="s">
        <v>305</v>
      </c>
      <c r="AT1294" s="185" t="s">
        <v>151</v>
      </c>
      <c r="AU1294" s="185" t="s">
        <v>83</v>
      </c>
      <c r="AY1294" s="18" t="s">
        <v>149</v>
      </c>
      <c r="BE1294" s="186">
        <f>IF(N1294="základní",J1294,0)</f>
        <v>0</v>
      </c>
      <c r="BF1294" s="186">
        <f>IF(N1294="snížená",J1294,0)</f>
        <v>0</v>
      </c>
      <c r="BG1294" s="186">
        <f>IF(N1294="zákl. přenesená",J1294,0)</f>
        <v>0</v>
      </c>
      <c r="BH1294" s="186">
        <f>IF(N1294="sníž. přenesená",J1294,0)</f>
        <v>0</v>
      </c>
      <c r="BI1294" s="186">
        <f>IF(N1294="nulová",J1294,0)</f>
        <v>0</v>
      </c>
      <c r="BJ1294" s="18" t="s">
        <v>81</v>
      </c>
      <c r="BK1294" s="186">
        <f>ROUND(I1294*H1294,2)</f>
        <v>0</v>
      </c>
      <c r="BL1294" s="18" t="s">
        <v>305</v>
      </c>
      <c r="BM1294" s="185" t="s">
        <v>1635</v>
      </c>
    </row>
    <row r="1295" spans="1:65" s="2" customFormat="1" ht="11.25">
      <c r="A1295" s="35"/>
      <c r="B1295" s="36"/>
      <c r="C1295" s="37"/>
      <c r="D1295" s="187" t="s">
        <v>158</v>
      </c>
      <c r="E1295" s="37"/>
      <c r="F1295" s="188" t="s">
        <v>1636</v>
      </c>
      <c r="G1295" s="37"/>
      <c r="H1295" s="37"/>
      <c r="I1295" s="189"/>
      <c r="J1295" s="37"/>
      <c r="K1295" s="37"/>
      <c r="L1295" s="40"/>
      <c r="M1295" s="190"/>
      <c r="N1295" s="191"/>
      <c r="O1295" s="65"/>
      <c r="P1295" s="65"/>
      <c r="Q1295" s="65"/>
      <c r="R1295" s="65"/>
      <c r="S1295" s="65"/>
      <c r="T1295" s="66"/>
      <c r="U1295" s="35"/>
      <c r="V1295" s="35"/>
      <c r="W1295" s="35"/>
      <c r="X1295" s="35"/>
      <c r="Y1295" s="35"/>
      <c r="Z1295" s="35"/>
      <c r="AA1295" s="35"/>
      <c r="AB1295" s="35"/>
      <c r="AC1295" s="35"/>
      <c r="AD1295" s="35"/>
      <c r="AE1295" s="35"/>
      <c r="AT1295" s="18" t="s">
        <v>158</v>
      </c>
      <c r="AU1295" s="18" t="s">
        <v>83</v>
      </c>
    </row>
    <row r="1296" spans="1:65" s="2" customFormat="1" ht="11.25">
      <c r="A1296" s="35"/>
      <c r="B1296" s="36"/>
      <c r="C1296" s="37"/>
      <c r="D1296" s="192" t="s">
        <v>160</v>
      </c>
      <c r="E1296" s="37"/>
      <c r="F1296" s="193" t="s">
        <v>1637</v>
      </c>
      <c r="G1296" s="37"/>
      <c r="H1296" s="37"/>
      <c r="I1296" s="189"/>
      <c r="J1296" s="37"/>
      <c r="K1296" s="37"/>
      <c r="L1296" s="40"/>
      <c r="M1296" s="190"/>
      <c r="N1296" s="191"/>
      <c r="O1296" s="65"/>
      <c r="P1296" s="65"/>
      <c r="Q1296" s="65"/>
      <c r="R1296" s="65"/>
      <c r="S1296" s="65"/>
      <c r="T1296" s="66"/>
      <c r="U1296" s="35"/>
      <c r="V1296" s="35"/>
      <c r="W1296" s="35"/>
      <c r="X1296" s="35"/>
      <c r="Y1296" s="35"/>
      <c r="Z1296" s="35"/>
      <c r="AA1296" s="35"/>
      <c r="AB1296" s="35"/>
      <c r="AC1296" s="35"/>
      <c r="AD1296" s="35"/>
      <c r="AE1296" s="35"/>
      <c r="AT1296" s="18" t="s">
        <v>160</v>
      </c>
      <c r="AU1296" s="18" t="s">
        <v>83</v>
      </c>
    </row>
    <row r="1297" spans="1:65" s="13" customFormat="1" ht="11.25">
      <c r="B1297" s="195"/>
      <c r="C1297" s="196"/>
      <c r="D1297" s="187" t="s">
        <v>169</v>
      </c>
      <c r="E1297" s="197" t="s">
        <v>19</v>
      </c>
      <c r="F1297" s="198" t="s">
        <v>1638</v>
      </c>
      <c r="G1297" s="196"/>
      <c r="H1297" s="199">
        <v>6.5</v>
      </c>
      <c r="I1297" s="200"/>
      <c r="J1297" s="196"/>
      <c r="K1297" s="196"/>
      <c r="L1297" s="201"/>
      <c r="M1297" s="202"/>
      <c r="N1297" s="203"/>
      <c r="O1297" s="203"/>
      <c r="P1297" s="203"/>
      <c r="Q1297" s="203"/>
      <c r="R1297" s="203"/>
      <c r="S1297" s="203"/>
      <c r="T1297" s="204"/>
      <c r="AT1297" s="205" t="s">
        <v>169</v>
      </c>
      <c r="AU1297" s="205" t="s">
        <v>83</v>
      </c>
      <c r="AV1297" s="13" t="s">
        <v>83</v>
      </c>
      <c r="AW1297" s="13" t="s">
        <v>34</v>
      </c>
      <c r="AX1297" s="13" t="s">
        <v>73</v>
      </c>
      <c r="AY1297" s="205" t="s">
        <v>149</v>
      </c>
    </row>
    <row r="1298" spans="1:65" s="2" customFormat="1" ht="16.5" customHeight="1">
      <c r="A1298" s="35"/>
      <c r="B1298" s="36"/>
      <c r="C1298" s="174" t="s">
        <v>1639</v>
      </c>
      <c r="D1298" s="174" t="s">
        <v>151</v>
      </c>
      <c r="E1298" s="175" t="s">
        <v>1640</v>
      </c>
      <c r="F1298" s="176" t="s">
        <v>1641</v>
      </c>
      <c r="G1298" s="177" t="s">
        <v>174</v>
      </c>
      <c r="H1298" s="178">
        <v>3.64</v>
      </c>
      <c r="I1298" s="179"/>
      <c r="J1298" s="180">
        <f>ROUND(I1298*H1298,2)</f>
        <v>0</v>
      </c>
      <c r="K1298" s="176" t="s">
        <v>155</v>
      </c>
      <c r="L1298" s="40"/>
      <c r="M1298" s="181" t="s">
        <v>19</v>
      </c>
      <c r="N1298" s="182" t="s">
        <v>44</v>
      </c>
      <c r="O1298" s="65"/>
      <c r="P1298" s="183">
        <f>O1298*H1298</f>
        <v>0</v>
      </c>
      <c r="Q1298" s="183">
        <v>1.5900000000000001E-3</v>
      </c>
      <c r="R1298" s="183">
        <f>Q1298*H1298</f>
        <v>5.7876000000000004E-3</v>
      </c>
      <c r="S1298" s="183">
        <v>0</v>
      </c>
      <c r="T1298" s="184">
        <f>S1298*H1298</f>
        <v>0</v>
      </c>
      <c r="U1298" s="35"/>
      <c r="V1298" s="35"/>
      <c r="W1298" s="35"/>
      <c r="X1298" s="35"/>
      <c r="Y1298" s="35"/>
      <c r="Z1298" s="35"/>
      <c r="AA1298" s="35"/>
      <c r="AB1298" s="35"/>
      <c r="AC1298" s="35"/>
      <c r="AD1298" s="35"/>
      <c r="AE1298" s="35"/>
      <c r="AR1298" s="185" t="s">
        <v>305</v>
      </c>
      <c r="AT1298" s="185" t="s">
        <v>151</v>
      </c>
      <c r="AU1298" s="185" t="s">
        <v>83</v>
      </c>
      <c r="AY1298" s="18" t="s">
        <v>149</v>
      </c>
      <c r="BE1298" s="186">
        <f>IF(N1298="základní",J1298,0)</f>
        <v>0</v>
      </c>
      <c r="BF1298" s="186">
        <f>IF(N1298="snížená",J1298,0)</f>
        <v>0</v>
      </c>
      <c r="BG1298" s="186">
        <f>IF(N1298="zákl. přenesená",J1298,0)</f>
        <v>0</v>
      </c>
      <c r="BH1298" s="186">
        <f>IF(N1298="sníž. přenesená",J1298,0)</f>
        <v>0</v>
      </c>
      <c r="BI1298" s="186">
        <f>IF(N1298="nulová",J1298,0)</f>
        <v>0</v>
      </c>
      <c r="BJ1298" s="18" t="s">
        <v>81</v>
      </c>
      <c r="BK1298" s="186">
        <f>ROUND(I1298*H1298,2)</f>
        <v>0</v>
      </c>
      <c r="BL1298" s="18" t="s">
        <v>305</v>
      </c>
      <c r="BM1298" s="185" t="s">
        <v>1642</v>
      </c>
    </row>
    <row r="1299" spans="1:65" s="2" customFormat="1" ht="11.25">
      <c r="A1299" s="35"/>
      <c r="B1299" s="36"/>
      <c r="C1299" s="37"/>
      <c r="D1299" s="187" t="s">
        <v>158</v>
      </c>
      <c r="E1299" s="37"/>
      <c r="F1299" s="188" t="s">
        <v>1643</v>
      </c>
      <c r="G1299" s="37"/>
      <c r="H1299" s="37"/>
      <c r="I1299" s="189"/>
      <c r="J1299" s="37"/>
      <c r="K1299" s="37"/>
      <c r="L1299" s="40"/>
      <c r="M1299" s="190"/>
      <c r="N1299" s="191"/>
      <c r="O1299" s="65"/>
      <c r="P1299" s="65"/>
      <c r="Q1299" s="65"/>
      <c r="R1299" s="65"/>
      <c r="S1299" s="65"/>
      <c r="T1299" s="66"/>
      <c r="U1299" s="35"/>
      <c r="V1299" s="35"/>
      <c r="W1299" s="35"/>
      <c r="X1299" s="35"/>
      <c r="Y1299" s="35"/>
      <c r="Z1299" s="35"/>
      <c r="AA1299" s="35"/>
      <c r="AB1299" s="35"/>
      <c r="AC1299" s="35"/>
      <c r="AD1299" s="35"/>
      <c r="AE1299" s="35"/>
      <c r="AT1299" s="18" t="s">
        <v>158</v>
      </c>
      <c r="AU1299" s="18" t="s">
        <v>83</v>
      </c>
    </row>
    <row r="1300" spans="1:65" s="2" customFormat="1" ht="11.25">
      <c r="A1300" s="35"/>
      <c r="B1300" s="36"/>
      <c r="C1300" s="37"/>
      <c r="D1300" s="192" t="s">
        <v>160</v>
      </c>
      <c r="E1300" s="37"/>
      <c r="F1300" s="193" t="s">
        <v>1644</v>
      </c>
      <c r="G1300" s="37"/>
      <c r="H1300" s="37"/>
      <c r="I1300" s="189"/>
      <c r="J1300" s="37"/>
      <c r="K1300" s="37"/>
      <c r="L1300" s="40"/>
      <c r="M1300" s="190"/>
      <c r="N1300" s="191"/>
      <c r="O1300" s="65"/>
      <c r="P1300" s="65"/>
      <c r="Q1300" s="65"/>
      <c r="R1300" s="65"/>
      <c r="S1300" s="65"/>
      <c r="T1300" s="66"/>
      <c r="U1300" s="35"/>
      <c r="V1300" s="35"/>
      <c r="W1300" s="35"/>
      <c r="X1300" s="35"/>
      <c r="Y1300" s="35"/>
      <c r="Z1300" s="35"/>
      <c r="AA1300" s="35"/>
      <c r="AB1300" s="35"/>
      <c r="AC1300" s="35"/>
      <c r="AD1300" s="35"/>
      <c r="AE1300" s="35"/>
      <c r="AT1300" s="18" t="s">
        <v>160</v>
      </c>
      <c r="AU1300" s="18" t="s">
        <v>83</v>
      </c>
    </row>
    <row r="1301" spans="1:65" s="13" customFormat="1" ht="11.25">
      <c r="B1301" s="195"/>
      <c r="C1301" s="196"/>
      <c r="D1301" s="187" t="s">
        <v>169</v>
      </c>
      <c r="E1301" s="197" t="s">
        <v>19</v>
      </c>
      <c r="F1301" s="198" t="s">
        <v>1645</v>
      </c>
      <c r="G1301" s="196"/>
      <c r="H1301" s="199">
        <v>3.64</v>
      </c>
      <c r="I1301" s="200"/>
      <c r="J1301" s="196"/>
      <c r="K1301" s="196"/>
      <c r="L1301" s="201"/>
      <c r="M1301" s="202"/>
      <c r="N1301" s="203"/>
      <c r="O1301" s="203"/>
      <c r="P1301" s="203"/>
      <c r="Q1301" s="203"/>
      <c r="R1301" s="203"/>
      <c r="S1301" s="203"/>
      <c r="T1301" s="204"/>
      <c r="AT1301" s="205" t="s">
        <v>169</v>
      </c>
      <c r="AU1301" s="205" t="s">
        <v>83</v>
      </c>
      <c r="AV1301" s="13" t="s">
        <v>83</v>
      </c>
      <c r="AW1301" s="13" t="s">
        <v>34</v>
      </c>
      <c r="AX1301" s="13" t="s">
        <v>73</v>
      </c>
      <c r="AY1301" s="205" t="s">
        <v>149</v>
      </c>
    </row>
    <row r="1302" spans="1:65" s="2" customFormat="1" ht="16.5" customHeight="1">
      <c r="A1302" s="35"/>
      <c r="B1302" s="36"/>
      <c r="C1302" s="174" t="s">
        <v>1646</v>
      </c>
      <c r="D1302" s="174" t="s">
        <v>151</v>
      </c>
      <c r="E1302" s="175" t="s">
        <v>1647</v>
      </c>
      <c r="F1302" s="176" t="s">
        <v>1648</v>
      </c>
      <c r="G1302" s="177" t="s">
        <v>174</v>
      </c>
      <c r="H1302" s="178">
        <v>28.92</v>
      </c>
      <c r="I1302" s="179"/>
      <c r="J1302" s="180">
        <f>ROUND(I1302*H1302,2)</f>
        <v>0</v>
      </c>
      <c r="K1302" s="176" t="s">
        <v>155</v>
      </c>
      <c r="L1302" s="40"/>
      <c r="M1302" s="181" t="s">
        <v>19</v>
      </c>
      <c r="N1302" s="182" t="s">
        <v>44</v>
      </c>
      <c r="O1302" s="65"/>
      <c r="P1302" s="183">
        <f>O1302*H1302</f>
        <v>0</v>
      </c>
      <c r="Q1302" s="183">
        <v>7.6999999999999996E-4</v>
      </c>
      <c r="R1302" s="183">
        <f>Q1302*H1302</f>
        <v>2.2268400000000001E-2</v>
      </c>
      <c r="S1302" s="183">
        <v>0</v>
      </c>
      <c r="T1302" s="184">
        <f>S1302*H1302</f>
        <v>0</v>
      </c>
      <c r="U1302" s="35"/>
      <c r="V1302" s="35"/>
      <c r="W1302" s="35"/>
      <c r="X1302" s="35"/>
      <c r="Y1302" s="35"/>
      <c r="Z1302" s="35"/>
      <c r="AA1302" s="35"/>
      <c r="AB1302" s="35"/>
      <c r="AC1302" s="35"/>
      <c r="AD1302" s="35"/>
      <c r="AE1302" s="35"/>
      <c r="AR1302" s="185" t="s">
        <v>305</v>
      </c>
      <c r="AT1302" s="185" t="s">
        <v>151</v>
      </c>
      <c r="AU1302" s="185" t="s">
        <v>83</v>
      </c>
      <c r="AY1302" s="18" t="s">
        <v>149</v>
      </c>
      <c r="BE1302" s="186">
        <f>IF(N1302="základní",J1302,0)</f>
        <v>0</v>
      </c>
      <c r="BF1302" s="186">
        <f>IF(N1302="snížená",J1302,0)</f>
        <v>0</v>
      </c>
      <c r="BG1302" s="186">
        <f>IF(N1302="zákl. přenesená",J1302,0)</f>
        <v>0</v>
      </c>
      <c r="BH1302" s="186">
        <f>IF(N1302="sníž. přenesená",J1302,0)</f>
        <v>0</v>
      </c>
      <c r="BI1302" s="186">
        <f>IF(N1302="nulová",J1302,0)</f>
        <v>0</v>
      </c>
      <c r="BJ1302" s="18" t="s">
        <v>81</v>
      </c>
      <c r="BK1302" s="186">
        <f>ROUND(I1302*H1302,2)</f>
        <v>0</v>
      </c>
      <c r="BL1302" s="18" t="s">
        <v>305</v>
      </c>
      <c r="BM1302" s="185" t="s">
        <v>1649</v>
      </c>
    </row>
    <row r="1303" spans="1:65" s="2" customFormat="1" ht="11.25">
      <c r="A1303" s="35"/>
      <c r="B1303" s="36"/>
      <c r="C1303" s="37"/>
      <c r="D1303" s="187" t="s">
        <v>158</v>
      </c>
      <c r="E1303" s="37"/>
      <c r="F1303" s="188" t="s">
        <v>1650</v>
      </c>
      <c r="G1303" s="37"/>
      <c r="H1303" s="37"/>
      <c r="I1303" s="189"/>
      <c r="J1303" s="37"/>
      <c r="K1303" s="37"/>
      <c r="L1303" s="40"/>
      <c r="M1303" s="190"/>
      <c r="N1303" s="191"/>
      <c r="O1303" s="65"/>
      <c r="P1303" s="65"/>
      <c r="Q1303" s="65"/>
      <c r="R1303" s="65"/>
      <c r="S1303" s="65"/>
      <c r="T1303" s="66"/>
      <c r="U1303" s="35"/>
      <c r="V1303" s="35"/>
      <c r="W1303" s="35"/>
      <c r="X1303" s="35"/>
      <c r="Y1303" s="35"/>
      <c r="Z1303" s="35"/>
      <c r="AA1303" s="35"/>
      <c r="AB1303" s="35"/>
      <c r="AC1303" s="35"/>
      <c r="AD1303" s="35"/>
      <c r="AE1303" s="35"/>
      <c r="AT1303" s="18" t="s">
        <v>158</v>
      </c>
      <c r="AU1303" s="18" t="s">
        <v>83</v>
      </c>
    </row>
    <row r="1304" spans="1:65" s="2" customFormat="1" ht="11.25">
      <c r="A1304" s="35"/>
      <c r="B1304" s="36"/>
      <c r="C1304" s="37"/>
      <c r="D1304" s="192" t="s">
        <v>160</v>
      </c>
      <c r="E1304" s="37"/>
      <c r="F1304" s="193" t="s">
        <v>1651</v>
      </c>
      <c r="G1304" s="37"/>
      <c r="H1304" s="37"/>
      <c r="I1304" s="189"/>
      <c r="J1304" s="37"/>
      <c r="K1304" s="37"/>
      <c r="L1304" s="40"/>
      <c r="M1304" s="190"/>
      <c r="N1304" s="191"/>
      <c r="O1304" s="65"/>
      <c r="P1304" s="65"/>
      <c r="Q1304" s="65"/>
      <c r="R1304" s="65"/>
      <c r="S1304" s="65"/>
      <c r="T1304" s="66"/>
      <c r="U1304" s="35"/>
      <c r="V1304" s="35"/>
      <c r="W1304" s="35"/>
      <c r="X1304" s="35"/>
      <c r="Y1304" s="35"/>
      <c r="Z1304" s="35"/>
      <c r="AA1304" s="35"/>
      <c r="AB1304" s="35"/>
      <c r="AC1304" s="35"/>
      <c r="AD1304" s="35"/>
      <c r="AE1304" s="35"/>
      <c r="AT1304" s="18" t="s">
        <v>160</v>
      </c>
      <c r="AU1304" s="18" t="s">
        <v>83</v>
      </c>
    </row>
    <row r="1305" spans="1:65" s="13" customFormat="1" ht="11.25">
      <c r="B1305" s="195"/>
      <c r="C1305" s="196"/>
      <c r="D1305" s="187" t="s">
        <v>169</v>
      </c>
      <c r="E1305" s="197" t="s">
        <v>19</v>
      </c>
      <c r="F1305" s="198" t="s">
        <v>1652</v>
      </c>
      <c r="G1305" s="196"/>
      <c r="H1305" s="199">
        <v>6.3</v>
      </c>
      <c r="I1305" s="200"/>
      <c r="J1305" s="196"/>
      <c r="K1305" s="196"/>
      <c r="L1305" s="201"/>
      <c r="M1305" s="202"/>
      <c r="N1305" s="203"/>
      <c r="O1305" s="203"/>
      <c r="P1305" s="203"/>
      <c r="Q1305" s="203"/>
      <c r="R1305" s="203"/>
      <c r="S1305" s="203"/>
      <c r="T1305" s="204"/>
      <c r="AT1305" s="205" t="s">
        <v>169</v>
      </c>
      <c r="AU1305" s="205" t="s">
        <v>83</v>
      </c>
      <c r="AV1305" s="13" t="s">
        <v>83</v>
      </c>
      <c r="AW1305" s="13" t="s">
        <v>34</v>
      </c>
      <c r="AX1305" s="13" t="s">
        <v>73</v>
      </c>
      <c r="AY1305" s="205" t="s">
        <v>149</v>
      </c>
    </row>
    <row r="1306" spans="1:65" s="13" customFormat="1" ht="11.25">
      <c r="B1306" s="195"/>
      <c r="C1306" s="196"/>
      <c r="D1306" s="187" t="s">
        <v>169</v>
      </c>
      <c r="E1306" s="197" t="s">
        <v>19</v>
      </c>
      <c r="F1306" s="198" t="s">
        <v>1653</v>
      </c>
      <c r="G1306" s="196"/>
      <c r="H1306" s="199">
        <v>6.1</v>
      </c>
      <c r="I1306" s="200"/>
      <c r="J1306" s="196"/>
      <c r="K1306" s="196"/>
      <c r="L1306" s="201"/>
      <c r="M1306" s="202"/>
      <c r="N1306" s="203"/>
      <c r="O1306" s="203"/>
      <c r="P1306" s="203"/>
      <c r="Q1306" s="203"/>
      <c r="R1306" s="203"/>
      <c r="S1306" s="203"/>
      <c r="T1306" s="204"/>
      <c r="AT1306" s="205" t="s">
        <v>169</v>
      </c>
      <c r="AU1306" s="205" t="s">
        <v>83</v>
      </c>
      <c r="AV1306" s="13" t="s">
        <v>83</v>
      </c>
      <c r="AW1306" s="13" t="s">
        <v>34</v>
      </c>
      <c r="AX1306" s="13" t="s">
        <v>73</v>
      </c>
      <c r="AY1306" s="205" t="s">
        <v>149</v>
      </c>
    </row>
    <row r="1307" spans="1:65" s="13" customFormat="1" ht="11.25">
      <c r="B1307" s="195"/>
      <c r="C1307" s="196"/>
      <c r="D1307" s="187" t="s">
        <v>169</v>
      </c>
      <c r="E1307" s="197" t="s">
        <v>19</v>
      </c>
      <c r="F1307" s="198" t="s">
        <v>1654</v>
      </c>
      <c r="G1307" s="196"/>
      <c r="H1307" s="199">
        <v>16.52</v>
      </c>
      <c r="I1307" s="200"/>
      <c r="J1307" s="196"/>
      <c r="K1307" s="196"/>
      <c r="L1307" s="201"/>
      <c r="M1307" s="202"/>
      <c r="N1307" s="203"/>
      <c r="O1307" s="203"/>
      <c r="P1307" s="203"/>
      <c r="Q1307" s="203"/>
      <c r="R1307" s="203"/>
      <c r="S1307" s="203"/>
      <c r="T1307" s="204"/>
      <c r="AT1307" s="205" t="s">
        <v>169</v>
      </c>
      <c r="AU1307" s="205" t="s">
        <v>83</v>
      </c>
      <c r="AV1307" s="13" t="s">
        <v>83</v>
      </c>
      <c r="AW1307" s="13" t="s">
        <v>34</v>
      </c>
      <c r="AX1307" s="13" t="s">
        <v>73</v>
      </c>
      <c r="AY1307" s="205" t="s">
        <v>149</v>
      </c>
    </row>
    <row r="1308" spans="1:65" s="2" customFormat="1" ht="16.5" customHeight="1">
      <c r="A1308" s="35"/>
      <c r="B1308" s="36"/>
      <c r="C1308" s="174" t="s">
        <v>1655</v>
      </c>
      <c r="D1308" s="174" t="s">
        <v>151</v>
      </c>
      <c r="E1308" s="175" t="s">
        <v>1656</v>
      </c>
      <c r="F1308" s="176" t="s">
        <v>1657</v>
      </c>
      <c r="G1308" s="177" t="s">
        <v>174</v>
      </c>
      <c r="H1308" s="178">
        <v>50.994</v>
      </c>
      <c r="I1308" s="179"/>
      <c r="J1308" s="180">
        <f>ROUND(I1308*H1308,2)</f>
        <v>0</v>
      </c>
      <c r="K1308" s="176" t="s">
        <v>155</v>
      </c>
      <c r="L1308" s="40"/>
      <c r="M1308" s="181" t="s">
        <v>19</v>
      </c>
      <c r="N1308" s="182" t="s">
        <v>44</v>
      </c>
      <c r="O1308" s="65"/>
      <c r="P1308" s="183">
        <f>O1308*H1308</f>
        <v>0</v>
      </c>
      <c r="Q1308" s="183">
        <v>9.1E-4</v>
      </c>
      <c r="R1308" s="183">
        <f>Q1308*H1308</f>
        <v>4.6404540000000001E-2</v>
      </c>
      <c r="S1308" s="183">
        <v>0</v>
      </c>
      <c r="T1308" s="184">
        <f>S1308*H1308</f>
        <v>0</v>
      </c>
      <c r="U1308" s="35"/>
      <c r="V1308" s="35"/>
      <c r="W1308" s="35"/>
      <c r="X1308" s="35"/>
      <c r="Y1308" s="35"/>
      <c r="Z1308" s="35"/>
      <c r="AA1308" s="35"/>
      <c r="AB1308" s="35"/>
      <c r="AC1308" s="35"/>
      <c r="AD1308" s="35"/>
      <c r="AE1308" s="35"/>
      <c r="AR1308" s="185" t="s">
        <v>305</v>
      </c>
      <c r="AT1308" s="185" t="s">
        <v>151</v>
      </c>
      <c r="AU1308" s="185" t="s">
        <v>83</v>
      </c>
      <c r="AY1308" s="18" t="s">
        <v>149</v>
      </c>
      <c r="BE1308" s="186">
        <f>IF(N1308="základní",J1308,0)</f>
        <v>0</v>
      </c>
      <c r="BF1308" s="186">
        <f>IF(N1308="snížená",J1308,0)</f>
        <v>0</v>
      </c>
      <c r="BG1308" s="186">
        <f>IF(N1308="zákl. přenesená",J1308,0)</f>
        <v>0</v>
      </c>
      <c r="BH1308" s="186">
        <f>IF(N1308="sníž. přenesená",J1308,0)</f>
        <v>0</v>
      </c>
      <c r="BI1308" s="186">
        <f>IF(N1308="nulová",J1308,0)</f>
        <v>0</v>
      </c>
      <c r="BJ1308" s="18" t="s">
        <v>81</v>
      </c>
      <c r="BK1308" s="186">
        <f>ROUND(I1308*H1308,2)</f>
        <v>0</v>
      </c>
      <c r="BL1308" s="18" t="s">
        <v>305</v>
      </c>
      <c r="BM1308" s="185" t="s">
        <v>1658</v>
      </c>
    </row>
    <row r="1309" spans="1:65" s="2" customFormat="1" ht="11.25">
      <c r="A1309" s="35"/>
      <c r="B1309" s="36"/>
      <c r="C1309" s="37"/>
      <c r="D1309" s="187" t="s">
        <v>158</v>
      </c>
      <c r="E1309" s="37"/>
      <c r="F1309" s="188" t="s">
        <v>1659</v>
      </c>
      <c r="G1309" s="37"/>
      <c r="H1309" s="37"/>
      <c r="I1309" s="189"/>
      <c r="J1309" s="37"/>
      <c r="K1309" s="37"/>
      <c r="L1309" s="40"/>
      <c r="M1309" s="190"/>
      <c r="N1309" s="191"/>
      <c r="O1309" s="65"/>
      <c r="P1309" s="65"/>
      <c r="Q1309" s="65"/>
      <c r="R1309" s="65"/>
      <c r="S1309" s="65"/>
      <c r="T1309" s="66"/>
      <c r="U1309" s="35"/>
      <c r="V1309" s="35"/>
      <c r="W1309" s="35"/>
      <c r="X1309" s="35"/>
      <c r="Y1309" s="35"/>
      <c r="Z1309" s="35"/>
      <c r="AA1309" s="35"/>
      <c r="AB1309" s="35"/>
      <c r="AC1309" s="35"/>
      <c r="AD1309" s="35"/>
      <c r="AE1309" s="35"/>
      <c r="AT1309" s="18" t="s">
        <v>158</v>
      </c>
      <c r="AU1309" s="18" t="s">
        <v>83</v>
      </c>
    </row>
    <row r="1310" spans="1:65" s="2" customFormat="1" ht="11.25">
      <c r="A1310" s="35"/>
      <c r="B1310" s="36"/>
      <c r="C1310" s="37"/>
      <c r="D1310" s="192" t="s">
        <v>160</v>
      </c>
      <c r="E1310" s="37"/>
      <c r="F1310" s="193" t="s">
        <v>1660</v>
      </c>
      <c r="G1310" s="37"/>
      <c r="H1310" s="37"/>
      <c r="I1310" s="189"/>
      <c r="J1310" s="37"/>
      <c r="K1310" s="37"/>
      <c r="L1310" s="40"/>
      <c r="M1310" s="190"/>
      <c r="N1310" s="191"/>
      <c r="O1310" s="65"/>
      <c r="P1310" s="65"/>
      <c r="Q1310" s="65"/>
      <c r="R1310" s="65"/>
      <c r="S1310" s="65"/>
      <c r="T1310" s="66"/>
      <c r="U1310" s="35"/>
      <c r="V1310" s="35"/>
      <c r="W1310" s="35"/>
      <c r="X1310" s="35"/>
      <c r="Y1310" s="35"/>
      <c r="Z1310" s="35"/>
      <c r="AA1310" s="35"/>
      <c r="AB1310" s="35"/>
      <c r="AC1310" s="35"/>
      <c r="AD1310" s="35"/>
      <c r="AE1310" s="35"/>
      <c r="AT1310" s="18" t="s">
        <v>160</v>
      </c>
      <c r="AU1310" s="18" t="s">
        <v>83</v>
      </c>
    </row>
    <row r="1311" spans="1:65" s="13" customFormat="1" ht="11.25">
      <c r="B1311" s="195"/>
      <c r="C1311" s="196"/>
      <c r="D1311" s="187" t="s">
        <v>169</v>
      </c>
      <c r="E1311" s="197" t="s">
        <v>19</v>
      </c>
      <c r="F1311" s="198" t="s">
        <v>1661</v>
      </c>
      <c r="G1311" s="196"/>
      <c r="H1311" s="199">
        <v>16.294</v>
      </c>
      <c r="I1311" s="200"/>
      <c r="J1311" s="196"/>
      <c r="K1311" s="196"/>
      <c r="L1311" s="201"/>
      <c r="M1311" s="202"/>
      <c r="N1311" s="203"/>
      <c r="O1311" s="203"/>
      <c r="P1311" s="203"/>
      <c r="Q1311" s="203"/>
      <c r="R1311" s="203"/>
      <c r="S1311" s="203"/>
      <c r="T1311" s="204"/>
      <c r="AT1311" s="205" t="s">
        <v>169</v>
      </c>
      <c r="AU1311" s="205" t="s">
        <v>83</v>
      </c>
      <c r="AV1311" s="13" t="s">
        <v>83</v>
      </c>
      <c r="AW1311" s="13" t="s">
        <v>34</v>
      </c>
      <c r="AX1311" s="13" t="s">
        <v>73</v>
      </c>
      <c r="AY1311" s="205" t="s">
        <v>149</v>
      </c>
    </row>
    <row r="1312" spans="1:65" s="14" customFormat="1" ht="11.25">
      <c r="B1312" s="206"/>
      <c r="C1312" s="207"/>
      <c r="D1312" s="187" t="s">
        <v>169</v>
      </c>
      <c r="E1312" s="208" t="s">
        <v>19</v>
      </c>
      <c r="F1312" s="209" t="s">
        <v>231</v>
      </c>
      <c r="G1312" s="207"/>
      <c r="H1312" s="208" t="s">
        <v>19</v>
      </c>
      <c r="I1312" s="210"/>
      <c r="J1312" s="207"/>
      <c r="K1312" s="207"/>
      <c r="L1312" s="211"/>
      <c r="M1312" s="212"/>
      <c r="N1312" s="213"/>
      <c r="O1312" s="213"/>
      <c r="P1312" s="213"/>
      <c r="Q1312" s="213"/>
      <c r="R1312" s="213"/>
      <c r="S1312" s="213"/>
      <c r="T1312" s="214"/>
      <c r="AT1312" s="215" t="s">
        <v>169</v>
      </c>
      <c r="AU1312" s="215" t="s">
        <v>83</v>
      </c>
      <c r="AV1312" s="14" t="s">
        <v>81</v>
      </c>
      <c r="AW1312" s="14" t="s">
        <v>34</v>
      </c>
      <c r="AX1312" s="14" t="s">
        <v>73</v>
      </c>
      <c r="AY1312" s="215" t="s">
        <v>149</v>
      </c>
    </row>
    <row r="1313" spans="1:65" s="13" customFormat="1" ht="11.25">
      <c r="B1313" s="195"/>
      <c r="C1313" s="196"/>
      <c r="D1313" s="187" t="s">
        <v>169</v>
      </c>
      <c r="E1313" s="197" t="s">
        <v>19</v>
      </c>
      <c r="F1313" s="198" t="s">
        <v>1662</v>
      </c>
      <c r="G1313" s="196"/>
      <c r="H1313" s="199">
        <v>21.1</v>
      </c>
      <c r="I1313" s="200"/>
      <c r="J1313" s="196"/>
      <c r="K1313" s="196"/>
      <c r="L1313" s="201"/>
      <c r="M1313" s="202"/>
      <c r="N1313" s="203"/>
      <c r="O1313" s="203"/>
      <c r="P1313" s="203"/>
      <c r="Q1313" s="203"/>
      <c r="R1313" s="203"/>
      <c r="S1313" s="203"/>
      <c r="T1313" s="204"/>
      <c r="AT1313" s="205" t="s">
        <v>169</v>
      </c>
      <c r="AU1313" s="205" t="s">
        <v>83</v>
      </c>
      <c r="AV1313" s="13" t="s">
        <v>83</v>
      </c>
      <c r="AW1313" s="13" t="s">
        <v>34</v>
      </c>
      <c r="AX1313" s="13" t="s">
        <v>73</v>
      </c>
      <c r="AY1313" s="205" t="s">
        <v>149</v>
      </c>
    </row>
    <row r="1314" spans="1:65" s="14" customFormat="1" ht="11.25">
      <c r="B1314" s="206"/>
      <c r="C1314" s="207"/>
      <c r="D1314" s="187" t="s">
        <v>169</v>
      </c>
      <c r="E1314" s="208" t="s">
        <v>19</v>
      </c>
      <c r="F1314" s="209" t="s">
        <v>214</v>
      </c>
      <c r="G1314" s="207"/>
      <c r="H1314" s="208" t="s">
        <v>19</v>
      </c>
      <c r="I1314" s="210"/>
      <c r="J1314" s="207"/>
      <c r="K1314" s="207"/>
      <c r="L1314" s="211"/>
      <c r="M1314" s="212"/>
      <c r="N1314" s="213"/>
      <c r="O1314" s="213"/>
      <c r="P1314" s="213"/>
      <c r="Q1314" s="213"/>
      <c r="R1314" s="213"/>
      <c r="S1314" s="213"/>
      <c r="T1314" s="214"/>
      <c r="AT1314" s="215" t="s">
        <v>169</v>
      </c>
      <c r="AU1314" s="215" t="s">
        <v>83</v>
      </c>
      <c r="AV1314" s="14" t="s">
        <v>81</v>
      </c>
      <c r="AW1314" s="14" t="s">
        <v>34</v>
      </c>
      <c r="AX1314" s="14" t="s">
        <v>73</v>
      </c>
      <c r="AY1314" s="215" t="s">
        <v>149</v>
      </c>
    </row>
    <row r="1315" spans="1:65" s="13" customFormat="1" ht="11.25">
      <c r="B1315" s="195"/>
      <c r="C1315" s="196"/>
      <c r="D1315" s="187" t="s">
        <v>169</v>
      </c>
      <c r="E1315" s="197" t="s">
        <v>19</v>
      </c>
      <c r="F1315" s="198" t="s">
        <v>1663</v>
      </c>
      <c r="G1315" s="196"/>
      <c r="H1315" s="199">
        <v>13.6</v>
      </c>
      <c r="I1315" s="200"/>
      <c r="J1315" s="196"/>
      <c r="K1315" s="196"/>
      <c r="L1315" s="201"/>
      <c r="M1315" s="202"/>
      <c r="N1315" s="203"/>
      <c r="O1315" s="203"/>
      <c r="P1315" s="203"/>
      <c r="Q1315" s="203"/>
      <c r="R1315" s="203"/>
      <c r="S1315" s="203"/>
      <c r="T1315" s="204"/>
      <c r="AT1315" s="205" t="s">
        <v>169</v>
      </c>
      <c r="AU1315" s="205" t="s">
        <v>83</v>
      </c>
      <c r="AV1315" s="13" t="s">
        <v>83</v>
      </c>
      <c r="AW1315" s="13" t="s">
        <v>34</v>
      </c>
      <c r="AX1315" s="13" t="s">
        <v>73</v>
      </c>
      <c r="AY1315" s="205" t="s">
        <v>149</v>
      </c>
    </row>
    <row r="1316" spans="1:65" s="2" customFormat="1" ht="16.5" customHeight="1">
      <c r="A1316" s="35"/>
      <c r="B1316" s="36"/>
      <c r="C1316" s="174" t="s">
        <v>1664</v>
      </c>
      <c r="D1316" s="174" t="s">
        <v>151</v>
      </c>
      <c r="E1316" s="175" t="s">
        <v>1665</v>
      </c>
      <c r="F1316" s="176" t="s">
        <v>1666</v>
      </c>
      <c r="G1316" s="177" t="s">
        <v>483</v>
      </c>
      <c r="H1316" s="178">
        <v>8</v>
      </c>
      <c r="I1316" s="179"/>
      <c r="J1316" s="180">
        <f>ROUND(I1316*H1316,2)</f>
        <v>0</v>
      </c>
      <c r="K1316" s="176" t="s">
        <v>155</v>
      </c>
      <c r="L1316" s="40"/>
      <c r="M1316" s="181" t="s">
        <v>19</v>
      </c>
      <c r="N1316" s="182" t="s">
        <v>44</v>
      </c>
      <c r="O1316" s="65"/>
      <c r="P1316" s="183">
        <f>O1316*H1316</f>
        <v>0</v>
      </c>
      <c r="Q1316" s="183">
        <v>1.9000000000000001E-4</v>
      </c>
      <c r="R1316" s="183">
        <f>Q1316*H1316</f>
        <v>1.5200000000000001E-3</v>
      </c>
      <c r="S1316" s="183">
        <v>0</v>
      </c>
      <c r="T1316" s="184">
        <f>S1316*H1316</f>
        <v>0</v>
      </c>
      <c r="U1316" s="35"/>
      <c r="V1316" s="35"/>
      <c r="W1316" s="35"/>
      <c r="X1316" s="35"/>
      <c r="Y1316" s="35"/>
      <c r="Z1316" s="35"/>
      <c r="AA1316" s="35"/>
      <c r="AB1316" s="35"/>
      <c r="AC1316" s="35"/>
      <c r="AD1316" s="35"/>
      <c r="AE1316" s="35"/>
      <c r="AR1316" s="185" t="s">
        <v>305</v>
      </c>
      <c r="AT1316" s="185" t="s">
        <v>151</v>
      </c>
      <c r="AU1316" s="185" t="s">
        <v>83</v>
      </c>
      <c r="AY1316" s="18" t="s">
        <v>149</v>
      </c>
      <c r="BE1316" s="186">
        <f>IF(N1316="základní",J1316,0)</f>
        <v>0</v>
      </c>
      <c r="BF1316" s="186">
        <f>IF(N1316="snížená",J1316,0)</f>
        <v>0</v>
      </c>
      <c r="BG1316" s="186">
        <f>IF(N1316="zákl. přenesená",J1316,0)</f>
        <v>0</v>
      </c>
      <c r="BH1316" s="186">
        <f>IF(N1316="sníž. přenesená",J1316,0)</f>
        <v>0</v>
      </c>
      <c r="BI1316" s="186">
        <f>IF(N1316="nulová",J1316,0)</f>
        <v>0</v>
      </c>
      <c r="BJ1316" s="18" t="s">
        <v>81</v>
      </c>
      <c r="BK1316" s="186">
        <f>ROUND(I1316*H1316,2)</f>
        <v>0</v>
      </c>
      <c r="BL1316" s="18" t="s">
        <v>305</v>
      </c>
      <c r="BM1316" s="185" t="s">
        <v>1667</v>
      </c>
    </row>
    <row r="1317" spans="1:65" s="2" customFormat="1" ht="11.25">
      <c r="A1317" s="35"/>
      <c r="B1317" s="36"/>
      <c r="C1317" s="37"/>
      <c r="D1317" s="187" t="s">
        <v>158</v>
      </c>
      <c r="E1317" s="37"/>
      <c r="F1317" s="188" t="s">
        <v>1668</v>
      </c>
      <c r="G1317" s="37"/>
      <c r="H1317" s="37"/>
      <c r="I1317" s="189"/>
      <c r="J1317" s="37"/>
      <c r="K1317" s="37"/>
      <c r="L1317" s="40"/>
      <c r="M1317" s="190"/>
      <c r="N1317" s="191"/>
      <c r="O1317" s="65"/>
      <c r="P1317" s="65"/>
      <c r="Q1317" s="65"/>
      <c r="R1317" s="65"/>
      <c r="S1317" s="65"/>
      <c r="T1317" s="66"/>
      <c r="U1317" s="35"/>
      <c r="V1317" s="35"/>
      <c r="W1317" s="35"/>
      <c r="X1317" s="35"/>
      <c r="Y1317" s="35"/>
      <c r="Z1317" s="35"/>
      <c r="AA1317" s="35"/>
      <c r="AB1317" s="35"/>
      <c r="AC1317" s="35"/>
      <c r="AD1317" s="35"/>
      <c r="AE1317" s="35"/>
      <c r="AT1317" s="18" t="s">
        <v>158</v>
      </c>
      <c r="AU1317" s="18" t="s">
        <v>83</v>
      </c>
    </row>
    <row r="1318" spans="1:65" s="2" customFormat="1" ht="11.25">
      <c r="A1318" s="35"/>
      <c r="B1318" s="36"/>
      <c r="C1318" s="37"/>
      <c r="D1318" s="192" t="s">
        <v>160</v>
      </c>
      <c r="E1318" s="37"/>
      <c r="F1318" s="193" t="s">
        <v>1669</v>
      </c>
      <c r="G1318" s="37"/>
      <c r="H1318" s="37"/>
      <c r="I1318" s="189"/>
      <c r="J1318" s="37"/>
      <c r="K1318" s="37"/>
      <c r="L1318" s="40"/>
      <c r="M1318" s="190"/>
      <c r="N1318" s="191"/>
      <c r="O1318" s="65"/>
      <c r="P1318" s="65"/>
      <c r="Q1318" s="65"/>
      <c r="R1318" s="65"/>
      <c r="S1318" s="65"/>
      <c r="T1318" s="66"/>
      <c r="U1318" s="35"/>
      <c r="V1318" s="35"/>
      <c r="W1318" s="35"/>
      <c r="X1318" s="35"/>
      <c r="Y1318" s="35"/>
      <c r="Z1318" s="35"/>
      <c r="AA1318" s="35"/>
      <c r="AB1318" s="35"/>
      <c r="AC1318" s="35"/>
      <c r="AD1318" s="35"/>
      <c r="AE1318" s="35"/>
      <c r="AT1318" s="18" t="s">
        <v>160</v>
      </c>
      <c r="AU1318" s="18" t="s">
        <v>83</v>
      </c>
    </row>
    <row r="1319" spans="1:65" s="13" customFormat="1" ht="11.25">
      <c r="B1319" s="195"/>
      <c r="C1319" s="196"/>
      <c r="D1319" s="187" t="s">
        <v>169</v>
      </c>
      <c r="E1319" s="197" t="s">
        <v>19</v>
      </c>
      <c r="F1319" s="198" t="s">
        <v>1670</v>
      </c>
      <c r="G1319" s="196"/>
      <c r="H1319" s="199">
        <v>2</v>
      </c>
      <c r="I1319" s="200"/>
      <c r="J1319" s="196"/>
      <c r="K1319" s="196"/>
      <c r="L1319" s="201"/>
      <c r="M1319" s="202"/>
      <c r="N1319" s="203"/>
      <c r="O1319" s="203"/>
      <c r="P1319" s="203"/>
      <c r="Q1319" s="203"/>
      <c r="R1319" s="203"/>
      <c r="S1319" s="203"/>
      <c r="T1319" s="204"/>
      <c r="AT1319" s="205" t="s">
        <v>169</v>
      </c>
      <c r="AU1319" s="205" t="s">
        <v>83</v>
      </c>
      <c r="AV1319" s="13" t="s">
        <v>83</v>
      </c>
      <c r="AW1319" s="13" t="s">
        <v>34</v>
      </c>
      <c r="AX1319" s="13" t="s">
        <v>73</v>
      </c>
      <c r="AY1319" s="205" t="s">
        <v>149</v>
      </c>
    </row>
    <row r="1320" spans="1:65" s="13" customFormat="1" ht="11.25">
      <c r="B1320" s="195"/>
      <c r="C1320" s="196"/>
      <c r="D1320" s="187" t="s">
        <v>169</v>
      </c>
      <c r="E1320" s="197" t="s">
        <v>19</v>
      </c>
      <c r="F1320" s="198" t="s">
        <v>1671</v>
      </c>
      <c r="G1320" s="196"/>
      <c r="H1320" s="199">
        <v>3</v>
      </c>
      <c r="I1320" s="200"/>
      <c r="J1320" s="196"/>
      <c r="K1320" s="196"/>
      <c r="L1320" s="201"/>
      <c r="M1320" s="202"/>
      <c r="N1320" s="203"/>
      <c r="O1320" s="203"/>
      <c r="P1320" s="203"/>
      <c r="Q1320" s="203"/>
      <c r="R1320" s="203"/>
      <c r="S1320" s="203"/>
      <c r="T1320" s="204"/>
      <c r="AT1320" s="205" t="s">
        <v>169</v>
      </c>
      <c r="AU1320" s="205" t="s">
        <v>83</v>
      </c>
      <c r="AV1320" s="13" t="s">
        <v>83</v>
      </c>
      <c r="AW1320" s="13" t="s">
        <v>34</v>
      </c>
      <c r="AX1320" s="13" t="s">
        <v>73</v>
      </c>
      <c r="AY1320" s="205" t="s">
        <v>149</v>
      </c>
    </row>
    <row r="1321" spans="1:65" s="13" customFormat="1" ht="11.25">
      <c r="B1321" s="195"/>
      <c r="C1321" s="196"/>
      <c r="D1321" s="187" t="s">
        <v>169</v>
      </c>
      <c r="E1321" s="197" t="s">
        <v>19</v>
      </c>
      <c r="F1321" s="198" t="s">
        <v>1672</v>
      </c>
      <c r="G1321" s="196"/>
      <c r="H1321" s="199">
        <v>3</v>
      </c>
      <c r="I1321" s="200"/>
      <c r="J1321" s="196"/>
      <c r="K1321" s="196"/>
      <c r="L1321" s="201"/>
      <c r="M1321" s="202"/>
      <c r="N1321" s="203"/>
      <c r="O1321" s="203"/>
      <c r="P1321" s="203"/>
      <c r="Q1321" s="203"/>
      <c r="R1321" s="203"/>
      <c r="S1321" s="203"/>
      <c r="T1321" s="204"/>
      <c r="AT1321" s="205" t="s">
        <v>169</v>
      </c>
      <c r="AU1321" s="205" t="s">
        <v>83</v>
      </c>
      <c r="AV1321" s="13" t="s">
        <v>83</v>
      </c>
      <c r="AW1321" s="13" t="s">
        <v>34</v>
      </c>
      <c r="AX1321" s="13" t="s">
        <v>73</v>
      </c>
      <c r="AY1321" s="205" t="s">
        <v>149</v>
      </c>
    </row>
    <row r="1322" spans="1:65" s="2" customFormat="1" ht="16.5" customHeight="1">
      <c r="A1322" s="35"/>
      <c r="B1322" s="36"/>
      <c r="C1322" s="174" t="s">
        <v>1673</v>
      </c>
      <c r="D1322" s="174" t="s">
        <v>151</v>
      </c>
      <c r="E1322" s="175" t="s">
        <v>1674</v>
      </c>
      <c r="F1322" s="176" t="s">
        <v>1675</v>
      </c>
      <c r="G1322" s="177" t="s">
        <v>174</v>
      </c>
      <c r="H1322" s="178">
        <v>27.5</v>
      </c>
      <c r="I1322" s="179"/>
      <c r="J1322" s="180">
        <f>ROUND(I1322*H1322,2)</f>
        <v>0</v>
      </c>
      <c r="K1322" s="176" t="s">
        <v>155</v>
      </c>
      <c r="L1322" s="40"/>
      <c r="M1322" s="181" t="s">
        <v>19</v>
      </c>
      <c r="N1322" s="182" t="s">
        <v>44</v>
      </c>
      <c r="O1322" s="65"/>
      <c r="P1322" s="183">
        <f>O1322*H1322</f>
        <v>0</v>
      </c>
      <c r="Q1322" s="183">
        <v>1.08E-3</v>
      </c>
      <c r="R1322" s="183">
        <f>Q1322*H1322</f>
        <v>2.9700000000000001E-2</v>
      </c>
      <c r="S1322" s="183">
        <v>0</v>
      </c>
      <c r="T1322" s="184">
        <f>S1322*H1322</f>
        <v>0</v>
      </c>
      <c r="U1322" s="35"/>
      <c r="V1322" s="35"/>
      <c r="W1322" s="35"/>
      <c r="X1322" s="35"/>
      <c r="Y1322" s="35"/>
      <c r="Z1322" s="35"/>
      <c r="AA1322" s="35"/>
      <c r="AB1322" s="35"/>
      <c r="AC1322" s="35"/>
      <c r="AD1322" s="35"/>
      <c r="AE1322" s="35"/>
      <c r="AR1322" s="185" t="s">
        <v>305</v>
      </c>
      <c r="AT1322" s="185" t="s">
        <v>151</v>
      </c>
      <c r="AU1322" s="185" t="s">
        <v>83</v>
      </c>
      <c r="AY1322" s="18" t="s">
        <v>149</v>
      </c>
      <c r="BE1322" s="186">
        <f>IF(N1322="základní",J1322,0)</f>
        <v>0</v>
      </c>
      <c r="BF1322" s="186">
        <f>IF(N1322="snížená",J1322,0)</f>
        <v>0</v>
      </c>
      <c r="BG1322" s="186">
        <f>IF(N1322="zákl. přenesená",J1322,0)</f>
        <v>0</v>
      </c>
      <c r="BH1322" s="186">
        <f>IF(N1322="sníž. přenesená",J1322,0)</f>
        <v>0</v>
      </c>
      <c r="BI1322" s="186">
        <f>IF(N1322="nulová",J1322,0)</f>
        <v>0</v>
      </c>
      <c r="BJ1322" s="18" t="s">
        <v>81</v>
      </c>
      <c r="BK1322" s="186">
        <f>ROUND(I1322*H1322,2)</f>
        <v>0</v>
      </c>
      <c r="BL1322" s="18" t="s">
        <v>305</v>
      </c>
      <c r="BM1322" s="185" t="s">
        <v>1676</v>
      </c>
    </row>
    <row r="1323" spans="1:65" s="2" customFormat="1" ht="11.25">
      <c r="A1323" s="35"/>
      <c r="B1323" s="36"/>
      <c r="C1323" s="37"/>
      <c r="D1323" s="187" t="s">
        <v>158</v>
      </c>
      <c r="E1323" s="37"/>
      <c r="F1323" s="188" t="s">
        <v>1677</v>
      </c>
      <c r="G1323" s="37"/>
      <c r="H1323" s="37"/>
      <c r="I1323" s="189"/>
      <c r="J1323" s="37"/>
      <c r="K1323" s="37"/>
      <c r="L1323" s="40"/>
      <c r="M1323" s="190"/>
      <c r="N1323" s="191"/>
      <c r="O1323" s="65"/>
      <c r="P1323" s="65"/>
      <c r="Q1323" s="65"/>
      <c r="R1323" s="65"/>
      <c r="S1323" s="65"/>
      <c r="T1323" s="66"/>
      <c r="U1323" s="35"/>
      <c r="V1323" s="35"/>
      <c r="W1323" s="35"/>
      <c r="X1323" s="35"/>
      <c r="Y1323" s="35"/>
      <c r="Z1323" s="35"/>
      <c r="AA1323" s="35"/>
      <c r="AB1323" s="35"/>
      <c r="AC1323" s="35"/>
      <c r="AD1323" s="35"/>
      <c r="AE1323" s="35"/>
      <c r="AT1323" s="18" t="s">
        <v>158</v>
      </c>
      <c r="AU1323" s="18" t="s">
        <v>83</v>
      </c>
    </row>
    <row r="1324" spans="1:65" s="2" customFormat="1" ht="11.25">
      <c r="A1324" s="35"/>
      <c r="B1324" s="36"/>
      <c r="C1324" s="37"/>
      <c r="D1324" s="192" t="s">
        <v>160</v>
      </c>
      <c r="E1324" s="37"/>
      <c r="F1324" s="193" t="s">
        <v>1678</v>
      </c>
      <c r="G1324" s="37"/>
      <c r="H1324" s="37"/>
      <c r="I1324" s="189"/>
      <c r="J1324" s="37"/>
      <c r="K1324" s="37"/>
      <c r="L1324" s="40"/>
      <c r="M1324" s="190"/>
      <c r="N1324" s="191"/>
      <c r="O1324" s="65"/>
      <c r="P1324" s="65"/>
      <c r="Q1324" s="65"/>
      <c r="R1324" s="65"/>
      <c r="S1324" s="65"/>
      <c r="T1324" s="66"/>
      <c r="U1324" s="35"/>
      <c r="V1324" s="35"/>
      <c r="W1324" s="35"/>
      <c r="X1324" s="35"/>
      <c r="Y1324" s="35"/>
      <c r="Z1324" s="35"/>
      <c r="AA1324" s="35"/>
      <c r="AB1324" s="35"/>
      <c r="AC1324" s="35"/>
      <c r="AD1324" s="35"/>
      <c r="AE1324" s="35"/>
      <c r="AT1324" s="18" t="s">
        <v>160</v>
      </c>
      <c r="AU1324" s="18" t="s">
        <v>83</v>
      </c>
    </row>
    <row r="1325" spans="1:65" s="13" customFormat="1" ht="11.25">
      <c r="B1325" s="195"/>
      <c r="C1325" s="196"/>
      <c r="D1325" s="187" t="s">
        <v>169</v>
      </c>
      <c r="E1325" s="197" t="s">
        <v>19</v>
      </c>
      <c r="F1325" s="198" t="s">
        <v>1679</v>
      </c>
      <c r="G1325" s="196"/>
      <c r="H1325" s="199">
        <v>7.6</v>
      </c>
      <c r="I1325" s="200"/>
      <c r="J1325" s="196"/>
      <c r="K1325" s="196"/>
      <c r="L1325" s="201"/>
      <c r="M1325" s="202"/>
      <c r="N1325" s="203"/>
      <c r="O1325" s="203"/>
      <c r="P1325" s="203"/>
      <c r="Q1325" s="203"/>
      <c r="R1325" s="203"/>
      <c r="S1325" s="203"/>
      <c r="T1325" s="204"/>
      <c r="AT1325" s="205" t="s">
        <v>169</v>
      </c>
      <c r="AU1325" s="205" t="s">
        <v>83</v>
      </c>
      <c r="AV1325" s="13" t="s">
        <v>83</v>
      </c>
      <c r="AW1325" s="13" t="s">
        <v>34</v>
      </c>
      <c r="AX1325" s="13" t="s">
        <v>73</v>
      </c>
      <c r="AY1325" s="205" t="s">
        <v>149</v>
      </c>
    </row>
    <row r="1326" spans="1:65" s="13" customFormat="1" ht="11.25">
      <c r="B1326" s="195"/>
      <c r="C1326" s="196"/>
      <c r="D1326" s="187" t="s">
        <v>169</v>
      </c>
      <c r="E1326" s="197" t="s">
        <v>19</v>
      </c>
      <c r="F1326" s="198" t="s">
        <v>1680</v>
      </c>
      <c r="G1326" s="196"/>
      <c r="H1326" s="199">
        <v>9.8000000000000007</v>
      </c>
      <c r="I1326" s="200"/>
      <c r="J1326" s="196"/>
      <c r="K1326" s="196"/>
      <c r="L1326" s="201"/>
      <c r="M1326" s="202"/>
      <c r="N1326" s="203"/>
      <c r="O1326" s="203"/>
      <c r="P1326" s="203"/>
      <c r="Q1326" s="203"/>
      <c r="R1326" s="203"/>
      <c r="S1326" s="203"/>
      <c r="T1326" s="204"/>
      <c r="AT1326" s="205" t="s">
        <v>169</v>
      </c>
      <c r="AU1326" s="205" t="s">
        <v>83</v>
      </c>
      <c r="AV1326" s="13" t="s">
        <v>83</v>
      </c>
      <c r="AW1326" s="13" t="s">
        <v>34</v>
      </c>
      <c r="AX1326" s="13" t="s">
        <v>73</v>
      </c>
      <c r="AY1326" s="205" t="s">
        <v>149</v>
      </c>
    </row>
    <row r="1327" spans="1:65" s="13" customFormat="1" ht="11.25">
      <c r="B1327" s="195"/>
      <c r="C1327" s="196"/>
      <c r="D1327" s="187" t="s">
        <v>169</v>
      </c>
      <c r="E1327" s="197" t="s">
        <v>19</v>
      </c>
      <c r="F1327" s="198" t="s">
        <v>1681</v>
      </c>
      <c r="G1327" s="196"/>
      <c r="H1327" s="199">
        <v>10.1</v>
      </c>
      <c r="I1327" s="200"/>
      <c r="J1327" s="196"/>
      <c r="K1327" s="196"/>
      <c r="L1327" s="201"/>
      <c r="M1327" s="202"/>
      <c r="N1327" s="203"/>
      <c r="O1327" s="203"/>
      <c r="P1327" s="203"/>
      <c r="Q1327" s="203"/>
      <c r="R1327" s="203"/>
      <c r="S1327" s="203"/>
      <c r="T1327" s="204"/>
      <c r="AT1327" s="205" t="s">
        <v>169</v>
      </c>
      <c r="AU1327" s="205" t="s">
        <v>83</v>
      </c>
      <c r="AV1327" s="13" t="s">
        <v>83</v>
      </c>
      <c r="AW1327" s="13" t="s">
        <v>34</v>
      </c>
      <c r="AX1327" s="13" t="s">
        <v>73</v>
      </c>
      <c r="AY1327" s="205" t="s">
        <v>149</v>
      </c>
    </row>
    <row r="1328" spans="1:65" s="2" customFormat="1" ht="16.5" customHeight="1">
      <c r="A1328" s="35"/>
      <c r="B1328" s="36"/>
      <c r="C1328" s="174" t="s">
        <v>1682</v>
      </c>
      <c r="D1328" s="174" t="s">
        <v>151</v>
      </c>
      <c r="E1328" s="175" t="s">
        <v>1683</v>
      </c>
      <c r="F1328" s="176" t="s">
        <v>1684</v>
      </c>
      <c r="G1328" s="177" t="s">
        <v>265</v>
      </c>
      <c r="H1328" s="178">
        <v>1.5029999999999999</v>
      </c>
      <c r="I1328" s="179"/>
      <c r="J1328" s="180">
        <f>ROUND(I1328*H1328,2)</f>
        <v>0</v>
      </c>
      <c r="K1328" s="176" t="s">
        <v>155</v>
      </c>
      <c r="L1328" s="40"/>
      <c r="M1328" s="181" t="s">
        <v>19</v>
      </c>
      <c r="N1328" s="182" t="s">
        <v>44</v>
      </c>
      <c r="O1328" s="65"/>
      <c r="P1328" s="183">
        <f>O1328*H1328</f>
        <v>0</v>
      </c>
      <c r="Q1328" s="183">
        <v>0</v>
      </c>
      <c r="R1328" s="183">
        <f>Q1328*H1328</f>
        <v>0</v>
      </c>
      <c r="S1328" s="183">
        <v>0</v>
      </c>
      <c r="T1328" s="184">
        <f>S1328*H1328</f>
        <v>0</v>
      </c>
      <c r="U1328" s="35"/>
      <c r="V1328" s="35"/>
      <c r="W1328" s="35"/>
      <c r="X1328" s="35"/>
      <c r="Y1328" s="35"/>
      <c r="Z1328" s="35"/>
      <c r="AA1328" s="35"/>
      <c r="AB1328" s="35"/>
      <c r="AC1328" s="35"/>
      <c r="AD1328" s="35"/>
      <c r="AE1328" s="35"/>
      <c r="AR1328" s="185" t="s">
        <v>305</v>
      </c>
      <c r="AT1328" s="185" t="s">
        <v>151</v>
      </c>
      <c r="AU1328" s="185" t="s">
        <v>83</v>
      </c>
      <c r="AY1328" s="18" t="s">
        <v>149</v>
      </c>
      <c r="BE1328" s="186">
        <f>IF(N1328="základní",J1328,0)</f>
        <v>0</v>
      </c>
      <c r="BF1328" s="186">
        <f>IF(N1328="snížená",J1328,0)</f>
        <v>0</v>
      </c>
      <c r="BG1328" s="186">
        <f>IF(N1328="zákl. přenesená",J1328,0)</f>
        <v>0</v>
      </c>
      <c r="BH1328" s="186">
        <f>IF(N1328="sníž. přenesená",J1328,0)</f>
        <v>0</v>
      </c>
      <c r="BI1328" s="186">
        <f>IF(N1328="nulová",J1328,0)</f>
        <v>0</v>
      </c>
      <c r="BJ1328" s="18" t="s">
        <v>81</v>
      </c>
      <c r="BK1328" s="186">
        <f>ROUND(I1328*H1328,2)</f>
        <v>0</v>
      </c>
      <c r="BL1328" s="18" t="s">
        <v>305</v>
      </c>
      <c r="BM1328" s="185" t="s">
        <v>1685</v>
      </c>
    </row>
    <row r="1329" spans="1:65" s="2" customFormat="1" ht="19.5">
      <c r="A1329" s="35"/>
      <c r="B1329" s="36"/>
      <c r="C1329" s="37"/>
      <c r="D1329" s="187" t="s">
        <v>158</v>
      </c>
      <c r="E1329" s="37"/>
      <c r="F1329" s="188" t="s">
        <v>1686</v>
      </c>
      <c r="G1329" s="37"/>
      <c r="H1329" s="37"/>
      <c r="I1329" s="189"/>
      <c r="J1329" s="37"/>
      <c r="K1329" s="37"/>
      <c r="L1329" s="40"/>
      <c r="M1329" s="190"/>
      <c r="N1329" s="191"/>
      <c r="O1329" s="65"/>
      <c r="P1329" s="65"/>
      <c r="Q1329" s="65"/>
      <c r="R1329" s="65"/>
      <c r="S1329" s="65"/>
      <c r="T1329" s="66"/>
      <c r="U1329" s="35"/>
      <c r="V1329" s="35"/>
      <c r="W1329" s="35"/>
      <c r="X1329" s="35"/>
      <c r="Y1329" s="35"/>
      <c r="Z1329" s="35"/>
      <c r="AA1329" s="35"/>
      <c r="AB1329" s="35"/>
      <c r="AC1329" s="35"/>
      <c r="AD1329" s="35"/>
      <c r="AE1329" s="35"/>
      <c r="AT1329" s="18" t="s">
        <v>158</v>
      </c>
      <c r="AU1329" s="18" t="s">
        <v>83</v>
      </c>
    </row>
    <row r="1330" spans="1:65" s="2" customFormat="1" ht="11.25">
      <c r="A1330" s="35"/>
      <c r="B1330" s="36"/>
      <c r="C1330" s="37"/>
      <c r="D1330" s="192" t="s">
        <v>160</v>
      </c>
      <c r="E1330" s="37"/>
      <c r="F1330" s="193" t="s">
        <v>1687</v>
      </c>
      <c r="G1330" s="37"/>
      <c r="H1330" s="37"/>
      <c r="I1330" s="189"/>
      <c r="J1330" s="37"/>
      <c r="K1330" s="37"/>
      <c r="L1330" s="40"/>
      <c r="M1330" s="190"/>
      <c r="N1330" s="191"/>
      <c r="O1330" s="65"/>
      <c r="P1330" s="65"/>
      <c r="Q1330" s="65"/>
      <c r="R1330" s="65"/>
      <c r="S1330" s="65"/>
      <c r="T1330" s="66"/>
      <c r="U1330" s="35"/>
      <c r="V1330" s="35"/>
      <c r="W1330" s="35"/>
      <c r="X1330" s="35"/>
      <c r="Y1330" s="35"/>
      <c r="Z1330" s="35"/>
      <c r="AA1330" s="35"/>
      <c r="AB1330" s="35"/>
      <c r="AC1330" s="35"/>
      <c r="AD1330" s="35"/>
      <c r="AE1330" s="35"/>
      <c r="AT1330" s="18" t="s">
        <v>160</v>
      </c>
      <c r="AU1330" s="18" t="s">
        <v>83</v>
      </c>
    </row>
    <row r="1331" spans="1:65" s="12" customFormat="1" ht="22.9" customHeight="1">
      <c r="B1331" s="158"/>
      <c r="C1331" s="159"/>
      <c r="D1331" s="160" t="s">
        <v>72</v>
      </c>
      <c r="E1331" s="172" t="s">
        <v>1688</v>
      </c>
      <c r="F1331" s="172" t="s">
        <v>1689</v>
      </c>
      <c r="G1331" s="159"/>
      <c r="H1331" s="159"/>
      <c r="I1331" s="162"/>
      <c r="J1331" s="173">
        <f>BK1331</f>
        <v>0</v>
      </c>
      <c r="K1331" s="159"/>
      <c r="L1331" s="164"/>
      <c r="M1331" s="165"/>
      <c r="N1331" s="166"/>
      <c r="O1331" s="166"/>
      <c r="P1331" s="167">
        <f>SUM(P1332:P1362)</f>
        <v>0</v>
      </c>
      <c r="Q1331" s="166"/>
      <c r="R1331" s="167">
        <f>SUM(R1332:R1362)</f>
        <v>0.13171109</v>
      </c>
      <c r="S1331" s="166"/>
      <c r="T1331" s="168">
        <f>SUM(T1332:T1362)</f>
        <v>0</v>
      </c>
      <c r="AR1331" s="169" t="s">
        <v>83</v>
      </c>
      <c r="AT1331" s="170" t="s">
        <v>72</v>
      </c>
      <c r="AU1331" s="170" t="s">
        <v>81</v>
      </c>
      <c r="AY1331" s="169" t="s">
        <v>149</v>
      </c>
      <c r="BK1331" s="171">
        <f>SUM(BK1332:BK1362)</f>
        <v>0</v>
      </c>
    </row>
    <row r="1332" spans="1:65" s="2" customFormat="1" ht="16.5" customHeight="1">
      <c r="A1332" s="35"/>
      <c r="B1332" s="36"/>
      <c r="C1332" s="174" t="s">
        <v>1690</v>
      </c>
      <c r="D1332" s="174" t="s">
        <v>151</v>
      </c>
      <c r="E1332" s="175" t="s">
        <v>1691</v>
      </c>
      <c r="F1332" s="176" t="s">
        <v>1692</v>
      </c>
      <c r="G1332" s="177" t="s">
        <v>174</v>
      </c>
      <c r="H1332" s="178">
        <v>32.465000000000003</v>
      </c>
      <c r="I1332" s="179"/>
      <c r="J1332" s="180">
        <f>ROUND(I1332*H1332,2)</f>
        <v>0</v>
      </c>
      <c r="K1332" s="176" t="s">
        <v>155</v>
      </c>
      <c r="L1332" s="40"/>
      <c r="M1332" s="181" t="s">
        <v>19</v>
      </c>
      <c r="N1332" s="182" t="s">
        <v>44</v>
      </c>
      <c r="O1332" s="65"/>
      <c r="P1332" s="183">
        <f>O1332*H1332</f>
        <v>0</v>
      </c>
      <c r="Q1332" s="183">
        <v>1.0000000000000001E-5</v>
      </c>
      <c r="R1332" s="183">
        <f>Q1332*H1332</f>
        <v>3.2465000000000006E-4</v>
      </c>
      <c r="S1332" s="183">
        <v>0</v>
      </c>
      <c r="T1332" s="184">
        <f>S1332*H1332</f>
        <v>0</v>
      </c>
      <c r="U1332" s="35"/>
      <c r="V1332" s="35"/>
      <c r="W1332" s="35"/>
      <c r="X1332" s="35"/>
      <c r="Y1332" s="35"/>
      <c r="Z1332" s="35"/>
      <c r="AA1332" s="35"/>
      <c r="AB1332" s="35"/>
      <c r="AC1332" s="35"/>
      <c r="AD1332" s="35"/>
      <c r="AE1332" s="35"/>
      <c r="AR1332" s="185" t="s">
        <v>305</v>
      </c>
      <c r="AT1332" s="185" t="s">
        <v>151</v>
      </c>
      <c r="AU1332" s="185" t="s">
        <v>83</v>
      </c>
      <c r="AY1332" s="18" t="s">
        <v>149</v>
      </c>
      <c r="BE1332" s="186">
        <f>IF(N1332="základní",J1332,0)</f>
        <v>0</v>
      </c>
      <c r="BF1332" s="186">
        <f>IF(N1332="snížená",J1332,0)</f>
        <v>0</v>
      </c>
      <c r="BG1332" s="186">
        <f>IF(N1332="zákl. přenesená",J1332,0)</f>
        <v>0</v>
      </c>
      <c r="BH1332" s="186">
        <f>IF(N1332="sníž. přenesená",J1332,0)</f>
        <v>0</v>
      </c>
      <c r="BI1332" s="186">
        <f>IF(N1332="nulová",J1332,0)</f>
        <v>0</v>
      </c>
      <c r="BJ1332" s="18" t="s">
        <v>81</v>
      </c>
      <c r="BK1332" s="186">
        <f>ROUND(I1332*H1332,2)</f>
        <v>0</v>
      </c>
      <c r="BL1332" s="18" t="s">
        <v>305</v>
      </c>
      <c r="BM1332" s="185" t="s">
        <v>1693</v>
      </c>
    </row>
    <row r="1333" spans="1:65" s="2" customFormat="1" ht="11.25">
      <c r="A1333" s="35"/>
      <c r="B1333" s="36"/>
      <c r="C1333" s="37"/>
      <c r="D1333" s="187" t="s">
        <v>158</v>
      </c>
      <c r="E1333" s="37"/>
      <c r="F1333" s="188" t="s">
        <v>1694</v>
      </c>
      <c r="G1333" s="37"/>
      <c r="H1333" s="37"/>
      <c r="I1333" s="189"/>
      <c r="J1333" s="37"/>
      <c r="K1333" s="37"/>
      <c r="L1333" s="40"/>
      <c r="M1333" s="190"/>
      <c r="N1333" s="191"/>
      <c r="O1333" s="65"/>
      <c r="P1333" s="65"/>
      <c r="Q1333" s="65"/>
      <c r="R1333" s="65"/>
      <c r="S1333" s="65"/>
      <c r="T1333" s="66"/>
      <c r="U1333" s="35"/>
      <c r="V1333" s="35"/>
      <c r="W1333" s="35"/>
      <c r="X1333" s="35"/>
      <c r="Y1333" s="35"/>
      <c r="Z1333" s="35"/>
      <c r="AA1333" s="35"/>
      <c r="AB1333" s="35"/>
      <c r="AC1333" s="35"/>
      <c r="AD1333" s="35"/>
      <c r="AE1333" s="35"/>
      <c r="AT1333" s="18" t="s">
        <v>158</v>
      </c>
      <c r="AU1333" s="18" t="s">
        <v>83</v>
      </c>
    </row>
    <row r="1334" spans="1:65" s="2" customFormat="1" ht="11.25">
      <c r="A1334" s="35"/>
      <c r="B1334" s="36"/>
      <c r="C1334" s="37"/>
      <c r="D1334" s="192" t="s">
        <v>160</v>
      </c>
      <c r="E1334" s="37"/>
      <c r="F1334" s="193" t="s">
        <v>1695</v>
      </c>
      <c r="G1334" s="37"/>
      <c r="H1334" s="37"/>
      <c r="I1334" s="189"/>
      <c r="J1334" s="37"/>
      <c r="K1334" s="37"/>
      <c r="L1334" s="40"/>
      <c r="M1334" s="190"/>
      <c r="N1334" s="191"/>
      <c r="O1334" s="65"/>
      <c r="P1334" s="65"/>
      <c r="Q1334" s="65"/>
      <c r="R1334" s="65"/>
      <c r="S1334" s="65"/>
      <c r="T1334" s="66"/>
      <c r="U1334" s="35"/>
      <c r="V1334" s="35"/>
      <c r="W1334" s="35"/>
      <c r="X1334" s="35"/>
      <c r="Y1334" s="35"/>
      <c r="Z1334" s="35"/>
      <c r="AA1334" s="35"/>
      <c r="AB1334" s="35"/>
      <c r="AC1334" s="35"/>
      <c r="AD1334" s="35"/>
      <c r="AE1334" s="35"/>
      <c r="AT1334" s="18" t="s">
        <v>160</v>
      </c>
      <c r="AU1334" s="18" t="s">
        <v>83</v>
      </c>
    </row>
    <row r="1335" spans="1:65" s="13" customFormat="1" ht="11.25">
      <c r="B1335" s="195"/>
      <c r="C1335" s="196"/>
      <c r="D1335" s="187" t="s">
        <v>169</v>
      </c>
      <c r="E1335" s="197" t="s">
        <v>19</v>
      </c>
      <c r="F1335" s="198" t="s">
        <v>1696</v>
      </c>
      <c r="G1335" s="196"/>
      <c r="H1335" s="199">
        <v>19.114999999999998</v>
      </c>
      <c r="I1335" s="200"/>
      <c r="J1335" s="196"/>
      <c r="K1335" s="196"/>
      <c r="L1335" s="201"/>
      <c r="M1335" s="202"/>
      <c r="N1335" s="203"/>
      <c r="O1335" s="203"/>
      <c r="P1335" s="203"/>
      <c r="Q1335" s="203"/>
      <c r="R1335" s="203"/>
      <c r="S1335" s="203"/>
      <c r="T1335" s="204"/>
      <c r="AT1335" s="205" t="s">
        <v>169</v>
      </c>
      <c r="AU1335" s="205" t="s">
        <v>83</v>
      </c>
      <c r="AV1335" s="13" t="s">
        <v>83</v>
      </c>
      <c r="AW1335" s="13" t="s">
        <v>34</v>
      </c>
      <c r="AX1335" s="13" t="s">
        <v>73</v>
      </c>
      <c r="AY1335" s="205" t="s">
        <v>149</v>
      </c>
    </row>
    <row r="1336" spans="1:65" s="13" customFormat="1" ht="11.25">
      <c r="B1336" s="195"/>
      <c r="C1336" s="196"/>
      <c r="D1336" s="187" t="s">
        <v>169</v>
      </c>
      <c r="E1336" s="197" t="s">
        <v>19</v>
      </c>
      <c r="F1336" s="198" t="s">
        <v>1609</v>
      </c>
      <c r="G1336" s="196"/>
      <c r="H1336" s="199">
        <v>13.35</v>
      </c>
      <c r="I1336" s="200"/>
      <c r="J1336" s="196"/>
      <c r="K1336" s="196"/>
      <c r="L1336" s="201"/>
      <c r="M1336" s="202"/>
      <c r="N1336" s="203"/>
      <c r="O1336" s="203"/>
      <c r="P1336" s="203"/>
      <c r="Q1336" s="203"/>
      <c r="R1336" s="203"/>
      <c r="S1336" s="203"/>
      <c r="T1336" s="204"/>
      <c r="AT1336" s="205" t="s">
        <v>169</v>
      </c>
      <c r="AU1336" s="205" t="s">
        <v>83</v>
      </c>
      <c r="AV1336" s="13" t="s">
        <v>83</v>
      </c>
      <c r="AW1336" s="13" t="s">
        <v>34</v>
      </c>
      <c r="AX1336" s="13" t="s">
        <v>73</v>
      </c>
      <c r="AY1336" s="205" t="s">
        <v>149</v>
      </c>
    </row>
    <row r="1337" spans="1:65" s="2" customFormat="1" ht="16.5" customHeight="1">
      <c r="A1337" s="35"/>
      <c r="B1337" s="36"/>
      <c r="C1337" s="216" t="s">
        <v>1697</v>
      </c>
      <c r="D1337" s="216" t="s">
        <v>556</v>
      </c>
      <c r="E1337" s="217" t="s">
        <v>1698</v>
      </c>
      <c r="F1337" s="218" t="s">
        <v>1699</v>
      </c>
      <c r="G1337" s="219" t="s">
        <v>174</v>
      </c>
      <c r="H1337" s="220">
        <v>35.712000000000003</v>
      </c>
      <c r="I1337" s="221"/>
      <c r="J1337" s="222">
        <f>ROUND(I1337*H1337,2)</f>
        <v>0</v>
      </c>
      <c r="K1337" s="218" t="s">
        <v>155</v>
      </c>
      <c r="L1337" s="223"/>
      <c r="M1337" s="224" t="s">
        <v>19</v>
      </c>
      <c r="N1337" s="225" t="s">
        <v>44</v>
      </c>
      <c r="O1337" s="65"/>
      <c r="P1337" s="183">
        <f>O1337*H1337</f>
        <v>0</v>
      </c>
      <c r="Q1337" s="183">
        <v>1E-4</v>
      </c>
      <c r="R1337" s="183">
        <f>Q1337*H1337</f>
        <v>3.5712000000000005E-3</v>
      </c>
      <c r="S1337" s="183">
        <v>0</v>
      </c>
      <c r="T1337" s="184">
        <f>S1337*H1337</f>
        <v>0</v>
      </c>
      <c r="U1337" s="35"/>
      <c r="V1337" s="35"/>
      <c r="W1337" s="35"/>
      <c r="X1337" s="35"/>
      <c r="Y1337" s="35"/>
      <c r="Z1337" s="35"/>
      <c r="AA1337" s="35"/>
      <c r="AB1337" s="35"/>
      <c r="AC1337" s="35"/>
      <c r="AD1337" s="35"/>
      <c r="AE1337" s="35"/>
      <c r="AR1337" s="185" t="s">
        <v>480</v>
      </c>
      <c r="AT1337" s="185" t="s">
        <v>556</v>
      </c>
      <c r="AU1337" s="185" t="s">
        <v>83</v>
      </c>
      <c r="AY1337" s="18" t="s">
        <v>149</v>
      </c>
      <c r="BE1337" s="186">
        <f>IF(N1337="základní",J1337,0)</f>
        <v>0</v>
      </c>
      <c r="BF1337" s="186">
        <f>IF(N1337="snížená",J1337,0)</f>
        <v>0</v>
      </c>
      <c r="BG1337" s="186">
        <f>IF(N1337="zákl. přenesená",J1337,0)</f>
        <v>0</v>
      </c>
      <c r="BH1337" s="186">
        <f>IF(N1337="sníž. přenesená",J1337,0)</f>
        <v>0</v>
      </c>
      <c r="BI1337" s="186">
        <f>IF(N1337="nulová",J1337,0)</f>
        <v>0</v>
      </c>
      <c r="BJ1337" s="18" t="s">
        <v>81</v>
      </c>
      <c r="BK1337" s="186">
        <f>ROUND(I1337*H1337,2)</f>
        <v>0</v>
      </c>
      <c r="BL1337" s="18" t="s">
        <v>305</v>
      </c>
      <c r="BM1337" s="185" t="s">
        <v>1700</v>
      </c>
    </row>
    <row r="1338" spans="1:65" s="2" customFormat="1" ht="11.25">
      <c r="A1338" s="35"/>
      <c r="B1338" s="36"/>
      <c r="C1338" s="37"/>
      <c r="D1338" s="187" t="s">
        <v>158</v>
      </c>
      <c r="E1338" s="37"/>
      <c r="F1338" s="188" t="s">
        <v>1699</v>
      </c>
      <c r="G1338" s="37"/>
      <c r="H1338" s="37"/>
      <c r="I1338" s="189"/>
      <c r="J1338" s="37"/>
      <c r="K1338" s="37"/>
      <c r="L1338" s="40"/>
      <c r="M1338" s="190"/>
      <c r="N1338" s="191"/>
      <c r="O1338" s="65"/>
      <c r="P1338" s="65"/>
      <c r="Q1338" s="65"/>
      <c r="R1338" s="65"/>
      <c r="S1338" s="65"/>
      <c r="T1338" s="66"/>
      <c r="U1338" s="35"/>
      <c r="V1338" s="35"/>
      <c r="W1338" s="35"/>
      <c r="X1338" s="35"/>
      <c r="Y1338" s="35"/>
      <c r="Z1338" s="35"/>
      <c r="AA1338" s="35"/>
      <c r="AB1338" s="35"/>
      <c r="AC1338" s="35"/>
      <c r="AD1338" s="35"/>
      <c r="AE1338" s="35"/>
      <c r="AT1338" s="18" t="s">
        <v>158</v>
      </c>
      <c r="AU1338" s="18" t="s">
        <v>83</v>
      </c>
    </row>
    <row r="1339" spans="1:65" s="13" customFormat="1" ht="11.25">
      <c r="B1339" s="195"/>
      <c r="C1339" s="196"/>
      <c r="D1339" s="187" t="s">
        <v>169</v>
      </c>
      <c r="E1339" s="196"/>
      <c r="F1339" s="198" t="s">
        <v>1701</v>
      </c>
      <c r="G1339" s="196"/>
      <c r="H1339" s="199">
        <v>35.712000000000003</v>
      </c>
      <c r="I1339" s="200"/>
      <c r="J1339" s="196"/>
      <c r="K1339" s="196"/>
      <c r="L1339" s="201"/>
      <c r="M1339" s="202"/>
      <c r="N1339" s="203"/>
      <c r="O1339" s="203"/>
      <c r="P1339" s="203"/>
      <c r="Q1339" s="203"/>
      <c r="R1339" s="203"/>
      <c r="S1339" s="203"/>
      <c r="T1339" s="204"/>
      <c r="AT1339" s="205" t="s">
        <v>169</v>
      </c>
      <c r="AU1339" s="205" t="s">
        <v>83</v>
      </c>
      <c r="AV1339" s="13" t="s">
        <v>83</v>
      </c>
      <c r="AW1339" s="13" t="s">
        <v>4</v>
      </c>
      <c r="AX1339" s="13" t="s">
        <v>81</v>
      </c>
      <c r="AY1339" s="205" t="s">
        <v>149</v>
      </c>
    </row>
    <row r="1340" spans="1:65" s="2" customFormat="1" ht="16.5" customHeight="1">
      <c r="A1340" s="35"/>
      <c r="B1340" s="36"/>
      <c r="C1340" s="174" t="s">
        <v>1702</v>
      </c>
      <c r="D1340" s="174" t="s">
        <v>151</v>
      </c>
      <c r="E1340" s="175" t="s">
        <v>1703</v>
      </c>
      <c r="F1340" s="176" t="s">
        <v>1704</v>
      </c>
      <c r="G1340" s="177" t="s">
        <v>483</v>
      </c>
      <c r="H1340" s="178">
        <v>5</v>
      </c>
      <c r="I1340" s="179"/>
      <c r="J1340" s="180">
        <f>ROUND(I1340*H1340,2)</f>
        <v>0</v>
      </c>
      <c r="K1340" s="176" t="s">
        <v>155</v>
      </c>
      <c r="L1340" s="40"/>
      <c r="M1340" s="181" t="s">
        <v>19</v>
      </c>
      <c r="N1340" s="182" t="s">
        <v>44</v>
      </c>
      <c r="O1340" s="65"/>
      <c r="P1340" s="183">
        <f>O1340*H1340</f>
        <v>0</v>
      </c>
      <c r="Q1340" s="183">
        <v>0</v>
      </c>
      <c r="R1340" s="183">
        <f>Q1340*H1340</f>
        <v>0</v>
      </c>
      <c r="S1340" s="183">
        <v>0</v>
      </c>
      <c r="T1340" s="184">
        <f>S1340*H1340</f>
        <v>0</v>
      </c>
      <c r="U1340" s="35"/>
      <c r="V1340" s="35"/>
      <c r="W1340" s="35"/>
      <c r="X1340" s="35"/>
      <c r="Y1340" s="35"/>
      <c r="Z1340" s="35"/>
      <c r="AA1340" s="35"/>
      <c r="AB1340" s="35"/>
      <c r="AC1340" s="35"/>
      <c r="AD1340" s="35"/>
      <c r="AE1340" s="35"/>
      <c r="AR1340" s="185" t="s">
        <v>305</v>
      </c>
      <c r="AT1340" s="185" t="s">
        <v>151</v>
      </c>
      <c r="AU1340" s="185" t="s">
        <v>83</v>
      </c>
      <c r="AY1340" s="18" t="s">
        <v>149</v>
      </c>
      <c r="BE1340" s="186">
        <f>IF(N1340="základní",J1340,0)</f>
        <v>0</v>
      </c>
      <c r="BF1340" s="186">
        <f>IF(N1340="snížená",J1340,0)</f>
        <v>0</v>
      </c>
      <c r="BG1340" s="186">
        <f>IF(N1340="zákl. přenesená",J1340,0)</f>
        <v>0</v>
      </c>
      <c r="BH1340" s="186">
        <f>IF(N1340="sníž. přenesená",J1340,0)</f>
        <v>0</v>
      </c>
      <c r="BI1340" s="186">
        <f>IF(N1340="nulová",J1340,0)</f>
        <v>0</v>
      </c>
      <c r="BJ1340" s="18" t="s">
        <v>81</v>
      </c>
      <c r="BK1340" s="186">
        <f>ROUND(I1340*H1340,2)</f>
        <v>0</v>
      </c>
      <c r="BL1340" s="18" t="s">
        <v>305</v>
      </c>
      <c r="BM1340" s="185" t="s">
        <v>1705</v>
      </c>
    </row>
    <row r="1341" spans="1:65" s="2" customFormat="1" ht="11.25">
      <c r="A1341" s="35"/>
      <c r="B1341" s="36"/>
      <c r="C1341" s="37"/>
      <c r="D1341" s="187" t="s">
        <v>158</v>
      </c>
      <c r="E1341" s="37"/>
      <c r="F1341" s="188" t="s">
        <v>1706</v>
      </c>
      <c r="G1341" s="37"/>
      <c r="H1341" s="37"/>
      <c r="I1341" s="189"/>
      <c r="J1341" s="37"/>
      <c r="K1341" s="37"/>
      <c r="L1341" s="40"/>
      <c r="M1341" s="190"/>
      <c r="N1341" s="191"/>
      <c r="O1341" s="65"/>
      <c r="P1341" s="65"/>
      <c r="Q1341" s="65"/>
      <c r="R1341" s="65"/>
      <c r="S1341" s="65"/>
      <c r="T1341" s="66"/>
      <c r="U1341" s="35"/>
      <c r="V1341" s="35"/>
      <c r="W1341" s="35"/>
      <c r="X1341" s="35"/>
      <c r="Y1341" s="35"/>
      <c r="Z1341" s="35"/>
      <c r="AA1341" s="35"/>
      <c r="AB1341" s="35"/>
      <c r="AC1341" s="35"/>
      <c r="AD1341" s="35"/>
      <c r="AE1341" s="35"/>
      <c r="AT1341" s="18" t="s">
        <v>158</v>
      </c>
      <c r="AU1341" s="18" t="s">
        <v>83</v>
      </c>
    </row>
    <row r="1342" spans="1:65" s="2" customFormat="1" ht="11.25">
      <c r="A1342" s="35"/>
      <c r="B1342" s="36"/>
      <c r="C1342" s="37"/>
      <c r="D1342" s="192" t="s">
        <v>160</v>
      </c>
      <c r="E1342" s="37"/>
      <c r="F1342" s="193" t="s">
        <v>1707</v>
      </c>
      <c r="G1342" s="37"/>
      <c r="H1342" s="37"/>
      <c r="I1342" s="189"/>
      <c r="J1342" s="37"/>
      <c r="K1342" s="37"/>
      <c r="L1342" s="40"/>
      <c r="M1342" s="190"/>
      <c r="N1342" s="191"/>
      <c r="O1342" s="65"/>
      <c r="P1342" s="65"/>
      <c r="Q1342" s="65"/>
      <c r="R1342" s="65"/>
      <c r="S1342" s="65"/>
      <c r="T1342" s="66"/>
      <c r="U1342" s="35"/>
      <c r="V1342" s="35"/>
      <c r="W1342" s="35"/>
      <c r="X1342" s="35"/>
      <c r="Y1342" s="35"/>
      <c r="Z1342" s="35"/>
      <c r="AA1342" s="35"/>
      <c r="AB1342" s="35"/>
      <c r="AC1342" s="35"/>
      <c r="AD1342" s="35"/>
      <c r="AE1342" s="35"/>
      <c r="AT1342" s="18" t="s">
        <v>160</v>
      </c>
      <c r="AU1342" s="18" t="s">
        <v>83</v>
      </c>
    </row>
    <row r="1343" spans="1:65" s="13" customFormat="1" ht="11.25">
      <c r="B1343" s="195"/>
      <c r="C1343" s="196"/>
      <c r="D1343" s="187" t="s">
        <v>169</v>
      </c>
      <c r="E1343" s="197" t="s">
        <v>19</v>
      </c>
      <c r="F1343" s="198" t="s">
        <v>1708</v>
      </c>
      <c r="G1343" s="196"/>
      <c r="H1343" s="199">
        <v>5</v>
      </c>
      <c r="I1343" s="200"/>
      <c r="J1343" s="196"/>
      <c r="K1343" s="196"/>
      <c r="L1343" s="201"/>
      <c r="M1343" s="202"/>
      <c r="N1343" s="203"/>
      <c r="O1343" s="203"/>
      <c r="P1343" s="203"/>
      <c r="Q1343" s="203"/>
      <c r="R1343" s="203"/>
      <c r="S1343" s="203"/>
      <c r="T1343" s="204"/>
      <c r="AT1343" s="205" t="s">
        <v>169</v>
      </c>
      <c r="AU1343" s="205" t="s">
        <v>83</v>
      </c>
      <c r="AV1343" s="13" t="s">
        <v>83</v>
      </c>
      <c r="AW1343" s="13" t="s">
        <v>34</v>
      </c>
      <c r="AX1343" s="13" t="s">
        <v>73</v>
      </c>
      <c r="AY1343" s="205" t="s">
        <v>149</v>
      </c>
    </row>
    <row r="1344" spans="1:65" s="2" customFormat="1" ht="16.5" customHeight="1">
      <c r="A1344" s="35"/>
      <c r="B1344" s="36"/>
      <c r="C1344" s="216" t="s">
        <v>1709</v>
      </c>
      <c r="D1344" s="216" t="s">
        <v>556</v>
      </c>
      <c r="E1344" s="217" t="s">
        <v>1710</v>
      </c>
      <c r="F1344" s="218" t="s">
        <v>1711</v>
      </c>
      <c r="G1344" s="219" t="s">
        <v>1712</v>
      </c>
      <c r="H1344" s="220">
        <v>5</v>
      </c>
      <c r="I1344" s="221"/>
      <c r="J1344" s="222">
        <f>ROUND(I1344*H1344,2)</f>
        <v>0</v>
      </c>
      <c r="K1344" s="218" t="s">
        <v>155</v>
      </c>
      <c r="L1344" s="223"/>
      <c r="M1344" s="224" t="s">
        <v>19</v>
      </c>
      <c r="N1344" s="225" t="s">
        <v>44</v>
      </c>
      <c r="O1344" s="65"/>
      <c r="P1344" s="183">
        <f>O1344*H1344</f>
        <v>0</v>
      </c>
      <c r="Q1344" s="183">
        <v>5.9999999999999995E-4</v>
      </c>
      <c r="R1344" s="183">
        <f>Q1344*H1344</f>
        <v>2.9999999999999996E-3</v>
      </c>
      <c r="S1344" s="183">
        <v>0</v>
      </c>
      <c r="T1344" s="184">
        <f>S1344*H1344</f>
        <v>0</v>
      </c>
      <c r="U1344" s="35"/>
      <c r="V1344" s="35"/>
      <c r="W1344" s="35"/>
      <c r="X1344" s="35"/>
      <c r="Y1344" s="35"/>
      <c r="Z1344" s="35"/>
      <c r="AA1344" s="35"/>
      <c r="AB1344" s="35"/>
      <c r="AC1344" s="35"/>
      <c r="AD1344" s="35"/>
      <c r="AE1344" s="35"/>
      <c r="AR1344" s="185" t="s">
        <v>480</v>
      </c>
      <c r="AT1344" s="185" t="s">
        <v>556</v>
      </c>
      <c r="AU1344" s="185" t="s">
        <v>83</v>
      </c>
      <c r="AY1344" s="18" t="s">
        <v>149</v>
      </c>
      <c r="BE1344" s="186">
        <f>IF(N1344="základní",J1344,0)</f>
        <v>0</v>
      </c>
      <c r="BF1344" s="186">
        <f>IF(N1344="snížená",J1344,0)</f>
        <v>0</v>
      </c>
      <c r="BG1344" s="186">
        <f>IF(N1344="zákl. přenesená",J1344,0)</f>
        <v>0</v>
      </c>
      <c r="BH1344" s="186">
        <f>IF(N1344="sníž. přenesená",J1344,0)</f>
        <v>0</v>
      </c>
      <c r="BI1344" s="186">
        <f>IF(N1344="nulová",J1344,0)</f>
        <v>0</v>
      </c>
      <c r="BJ1344" s="18" t="s">
        <v>81</v>
      </c>
      <c r="BK1344" s="186">
        <f>ROUND(I1344*H1344,2)</f>
        <v>0</v>
      </c>
      <c r="BL1344" s="18" t="s">
        <v>305</v>
      </c>
      <c r="BM1344" s="185" t="s">
        <v>1713</v>
      </c>
    </row>
    <row r="1345" spans="1:65" s="2" customFormat="1" ht="11.25">
      <c r="A1345" s="35"/>
      <c r="B1345" s="36"/>
      <c r="C1345" s="37"/>
      <c r="D1345" s="187" t="s">
        <v>158</v>
      </c>
      <c r="E1345" s="37"/>
      <c r="F1345" s="188" t="s">
        <v>1711</v>
      </c>
      <c r="G1345" s="37"/>
      <c r="H1345" s="37"/>
      <c r="I1345" s="189"/>
      <c r="J1345" s="37"/>
      <c r="K1345" s="37"/>
      <c r="L1345" s="40"/>
      <c r="M1345" s="190"/>
      <c r="N1345" s="191"/>
      <c r="O1345" s="65"/>
      <c r="P1345" s="65"/>
      <c r="Q1345" s="65"/>
      <c r="R1345" s="65"/>
      <c r="S1345" s="65"/>
      <c r="T1345" s="66"/>
      <c r="U1345" s="35"/>
      <c r="V1345" s="35"/>
      <c r="W1345" s="35"/>
      <c r="X1345" s="35"/>
      <c r="Y1345" s="35"/>
      <c r="Z1345" s="35"/>
      <c r="AA1345" s="35"/>
      <c r="AB1345" s="35"/>
      <c r="AC1345" s="35"/>
      <c r="AD1345" s="35"/>
      <c r="AE1345" s="35"/>
      <c r="AT1345" s="18" t="s">
        <v>158</v>
      </c>
      <c r="AU1345" s="18" t="s">
        <v>83</v>
      </c>
    </row>
    <row r="1346" spans="1:65" s="2" customFormat="1" ht="21.75" customHeight="1">
      <c r="A1346" s="35"/>
      <c r="B1346" s="36"/>
      <c r="C1346" s="174" t="s">
        <v>1714</v>
      </c>
      <c r="D1346" s="174" t="s">
        <v>151</v>
      </c>
      <c r="E1346" s="175" t="s">
        <v>1715</v>
      </c>
      <c r="F1346" s="176" t="s">
        <v>1716</v>
      </c>
      <c r="G1346" s="177" t="s">
        <v>154</v>
      </c>
      <c r="H1346" s="178">
        <v>367.10399999999998</v>
      </c>
      <c r="I1346" s="179"/>
      <c r="J1346" s="180">
        <f>ROUND(I1346*H1346,2)</f>
        <v>0</v>
      </c>
      <c r="K1346" s="176" t="s">
        <v>155</v>
      </c>
      <c r="L1346" s="40"/>
      <c r="M1346" s="181" t="s">
        <v>19</v>
      </c>
      <c r="N1346" s="182" t="s">
        <v>44</v>
      </c>
      <c r="O1346" s="65"/>
      <c r="P1346" s="183">
        <f>O1346*H1346</f>
        <v>0</v>
      </c>
      <c r="Q1346" s="183">
        <v>1.0000000000000001E-5</v>
      </c>
      <c r="R1346" s="183">
        <f>Q1346*H1346</f>
        <v>3.67104E-3</v>
      </c>
      <c r="S1346" s="183">
        <v>0</v>
      </c>
      <c r="T1346" s="184">
        <f>S1346*H1346</f>
        <v>0</v>
      </c>
      <c r="U1346" s="35"/>
      <c r="V1346" s="35"/>
      <c r="W1346" s="35"/>
      <c r="X1346" s="35"/>
      <c r="Y1346" s="35"/>
      <c r="Z1346" s="35"/>
      <c r="AA1346" s="35"/>
      <c r="AB1346" s="35"/>
      <c r="AC1346" s="35"/>
      <c r="AD1346" s="35"/>
      <c r="AE1346" s="35"/>
      <c r="AR1346" s="185" t="s">
        <v>305</v>
      </c>
      <c r="AT1346" s="185" t="s">
        <v>151</v>
      </c>
      <c r="AU1346" s="185" t="s">
        <v>83</v>
      </c>
      <c r="AY1346" s="18" t="s">
        <v>149</v>
      </c>
      <c r="BE1346" s="186">
        <f>IF(N1346="základní",J1346,0)</f>
        <v>0</v>
      </c>
      <c r="BF1346" s="186">
        <f>IF(N1346="snížená",J1346,0)</f>
        <v>0</v>
      </c>
      <c r="BG1346" s="186">
        <f>IF(N1346="zákl. přenesená",J1346,0)</f>
        <v>0</v>
      </c>
      <c r="BH1346" s="186">
        <f>IF(N1346="sníž. přenesená",J1346,0)</f>
        <v>0</v>
      </c>
      <c r="BI1346" s="186">
        <f>IF(N1346="nulová",J1346,0)</f>
        <v>0</v>
      </c>
      <c r="BJ1346" s="18" t="s">
        <v>81</v>
      </c>
      <c r="BK1346" s="186">
        <f>ROUND(I1346*H1346,2)</f>
        <v>0</v>
      </c>
      <c r="BL1346" s="18" t="s">
        <v>305</v>
      </c>
      <c r="BM1346" s="185" t="s">
        <v>1717</v>
      </c>
    </row>
    <row r="1347" spans="1:65" s="2" customFormat="1" ht="19.5">
      <c r="A1347" s="35"/>
      <c r="B1347" s="36"/>
      <c r="C1347" s="37"/>
      <c r="D1347" s="187" t="s">
        <v>158</v>
      </c>
      <c r="E1347" s="37"/>
      <c r="F1347" s="188" t="s">
        <v>1718</v>
      </c>
      <c r="G1347" s="37"/>
      <c r="H1347" s="37"/>
      <c r="I1347" s="189"/>
      <c r="J1347" s="37"/>
      <c r="K1347" s="37"/>
      <c r="L1347" s="40"/>
      <c r="M1347" s="190"/>
      <c r="N1347" s="191"/>
      <c r="O1347" s="65"/>
      <c r="P1347" s="65"/>
      <c r="Q1347" s="65"/>
      <c r="R1347" s="65"/>
      <c r="S1347" s="65"/>
      <c r="T1347" s="66"/>
      <c r="U1347" s="35"/>
      <c r="V1347" s="35"/>
      <c r="W1347" s="35"/>
      <c r="X1347" s="35"/>
      <c r="Y1347" s="35"/>
      <c r="Z1347" s="35"/>
      <c r="AA1347" s="35"/>
      <c r="AB1347" s="35"/>
      <c r="AC1347" s="35"/>
      <c r="AD1347" s="35"/>
      <c r="AE1347" s="35"/>
      <c r="AT1347" s="18" t="s">
        <v>158</v>
      </c>
      <c r="AU1347" s="18" t="s">
        <v>83</v>
      </c>
    </row>
    <row r="1348" spans="1:65" s="2" customFormat="1" ht="11.25">
      <c r="A1348" s="35"/>
      <c r="B1348" s="36"/>
      <c r="C1348" s="37"/>
      <c r="D1348" s="192" t="s">
        <v>160</v>
      </c>
      <c r="E1348" s="37"/>
      <c r="F1348" s="193" t="s">
        <v>1719</v>
      </c>
      <c r="G1348" s="37"/>
      <c r="H1348" s="37"/>
      <c r="I1348" s="189"/>
      <c r="J1348" s="37"/>
      <c r="K1348" s="37"/>
      <c r="L1348" s="40"/>
      <c r="M1348" s="190"/>
      <c r="N1348" s="191"/>
      <c r="O1348" s="65"/>
      <c r="P1348" s="65"/>
      <c r="Q1348" s="65"/>
      <c r="R1348" s="65"/>
      <c r="S1348" s="65"/>
      <c r="T1348" s="66"/>
      <c r="U1348" s="35"/>
      <c r="V1348" s="35"/>
      <c r="W1348" s="35"/>
      <c r="X1348" s="35"/>
      <c r="Y1348" s="35"/>
      <c r="Z1348" s="35"/>
      <c r="AA1348" s="35"/>
      <c r="AB1348" s="35"/>
      <c r="AC1348" s="35"/>
      <c r="AD1348" s="35"/>
      <c r="AE1348" s="35"/>
      <c r="AT1348" s="18" t="s">
        <v>160</v>
      </c>
      <c r="AU1348" s="18" t="s">
        <v>83</v>
      </c>
    </row>
    <row r="1349" spans="1:65" s="14" customFormat="1" ht="11.25">
      <c r="B1349" s="206"/>
      <c r="C1349" s="207"/>
      <c r="D1349" s="187" t="s">
        <v>169</v>
      </c>
      <c r="E1349" s="208" t="s">
        <v>19</v>
      </c>
      <c r="F1349" s="209" t="s">
        <v>1578</v>
      </c>
      <c r="G1349" s="207"/>
      <c r="H1349" s="208" t="s">
        <v>19</v>
      </c>
      <c r="I1349" s="210"/>
      <c r="J1349" s="207"/>
      <c r="K1349" s="207"/>
      <c r="L1349" s="211"/>
      <c r="M1349" s="212"/>
      <c r="N1349" s="213"/>
      <c r="O1349" s="213"/>
      <c r="P1349" s="213"/>
      <c r="Q1349" s="213"/>
      <c r="R1349" s="213"/>
      <c r="S1349" s="213"/>
      <c r="T1349" s="214"/>
      <c r="AT1349" s="215" t="s">
        <v>169</v>
      </c>
      <c r="AU1349" s="215" t="s">
        <v>83</v>
      </c>
      <c r="AV1349" s="14" t="s">
        <v>81</v>
      </c>
      <c r="AW1349" s="14" t="s">
        <v>34</v>
      </c>
      <c r="AX1349" s="14" t="s">
        <v>73</v>
      </c>
      <c r="AY1349" s="215" t="s">
        <v>149</v>
      </c>
    </row>
    <row r="1350" spans="1:65" s="13" customFormat="1" ht="11.25">
      <c r="B1350" s="195"/>
      <c r="C1350" s="196"/>
      <c r="D1350" s="187" t="s">
        <v>169</v>
      </c>
      <c r="E1350" s="197" t="s">
        <v>19</v>
      </c>
      <c r="F1350" s="198" t="s">
        <v>1314</v>
      </c>
      <c r="G1350" s="196"/>
      <c r="H1350" s="199">
        <v>65.551000000000002</v>
      </c>
      <c r="I1350" s="200"/>
      <c r="J1350" s="196"/>
      <c r="K1350" s="196"/>
      <c r="L1350" s="201"/>
      <c r="M1350" s="202"/>
      <c r="N1350" s="203"/>
      <c r="O1350" s="203"/>
      <c r="P1350" s="203"/>
      <c r="Q1350" s="203"/>
      <c r="R1350" s="203"/>
      <c r="S1350" s="203"/>
      <c r="T1350" s="204"/>
      <c r="AT1350" s="205" t="s">
        <v>169</v>
      </c>
      <c r="AU1350" s="205" t="s">
        <v>83</v>
      </c>
      <c r="AV1350" s="13" t="s">
        <v>83</v>
      </c>
      <c r="AW1350" s="13" t="s">
        <v>34</v>
      </c>
      <c r="AX1350" s="13" t="s">
        <v>73</v>
      </c>
      <c r="AY1350" s="205" t="s">
        <v>149</v>
      </c>
    </row>
    <row r="1351" spans="1:65" s="14" customFormat="1" ht="11.25">
      <c r="B1351" s="206"/>
      <c r="C1351" s="207"/>
      <c r="D1351" s="187" t="s">
        <v>169</v>
      </c>
      <c r="E1351" s="208" t="s">
        <v>19</v>
      </c>
      <c r="F1351" s="209" t="s">
        <v>1377</v>
      </c>
      <c r="G1351" s="207"/>
      <c r="H1351" s="208" t="s">
        <v>19</v>
      </c>
      <c r="I1351" s="210"/>
      <c r="J1351" s="207"/>
      <c r="K1351" s="207"/>
      <c r="L1351" s="211"/>
      <c r="M1351" s="212"/>
      <c r="N1351" s="213"/>
      <c r="O1351" s="213"/>
      <c r="P1351" s="213"/>
      <c r="Q1351" s="213"/>
      <c r="R1351" s="213"/>
      <c r="S1351" s="213"/>
      <c r="T1351" s="214"/>
      <c r="AT1351" s="215" t="s">
        <v>169</v>
      </c>
      <c r="AU1351" s="215" t="s">
        <v>83</v>
      </c>
      <c r="AV1351" s="14" t="s">
        <v>81</v>
      </c>
      <c r="AW1351" s="14" t="s">
        <v>34</v>
      </c>
      <c r="AX1351" s="14" t="s">
        <v>73</v>
      </c>
      <c r="AY1351" s="215" t="s">
        <v>149</v>
      </c>
    </row>
    <row r="1352" spans="1:65" s="13" customFormat="1" ht="11.25">
      <c r="B1352" s="195"/>
      <c r="C1352" s="196"/>
      <c r="D1352" s="187" t="s">
        <v>169</v>
      </c>
      <c r="E1352" s="197" t="s">
        <v>19</v>
      </c>
      <c r="F1352" s="198" t="s">
        <v>1306</v>
      </c>
      <c r="G1352" s="196"/>
      <c r="H1352" s="199">
        <v>53.052999999999997</v>
      </c>
      <c r="I1352" s="200"/>
      <c r="J1352" s="196"/>
      <c r="K1352" s="196"/>
      <c r="L1352" s="201"/>
      <c r="M1352" s="202"/>
      <c r="N1352" s="203"/>
      <c r="O1352" s="203"/>
      <c r="P1352" s="203"/>
      <c r="Q1352" s="203"/>
      <c r="R1352" s="203"/>
      <c r="S1352" s="203"/>
      <c r="T1352" s="204"/>
      <c r="AT1352" s="205" t="s">
        <v>169</v>
      </c>
      <c r="AU1352" s="205" t="s">
        <v>83</v>
      </c>
      <c r="AV1352" s="13" t="s">
        <v>83</v>
      </c>
      <c r="AW1352" s="13" t="s">
        <v>34</v>
      </c>
      <c r="AX1352" s="13" t="s">
        <v>73</v>
      </c>
      <c r="AY1352" s="205" t="s">
        <v>149</v>
      </c>
    </row>
    <row r="1353" spans="1:65" s="14" customFormat="1" ht="11.25">
      <c r="B1353" s="206"/>
      <c r="C1353" s="207"/>
      <c r="D1353" s="187" t="s">
        <v>169</v>
      </c>
      <c r="E1353" s="208" t="s">
        <v>19</v>
      </c>
      <c r="F1353" s="209" t="s">
        <v>231</v>
      </c>
      <c r="G1353" s="207"/>
      <c r="H1353" s="208" t="s">
        <v>19</v>
      </c>
      <c r="I1353" s="210"/>
      <c r="J1353" s="207"/>
      <c r="K1353" s="207"/>
      <c r="L1353" s="211"/>
      <c r="M1353" s="212"/>
      <c r="N1353" s="213"/>
      <c r="O1353" s="213"/>
      <c r="P1353" s="213"/>
      <c r="Q1353" s="213"/>
      <c r="R1353" s="213"/>
      <c r="S1353" s="213"/>
      <c r="T1353" s="214"/>
      <c r="AT1353" s="215" t="s">
        <v>169</v>
      </c>
      <c r="AU1353" s="215" t="s">
        <v>83</v>
      </c>
      <c r="AV1353" s="14" t="s">
        <v>81</v>
      </c>
      <c r="AW1353" s="14" t="s">
        <v>34</v>
      </c>
      <c r="AX1353" s="14" t="s">
        <v>73</v>
      </c>
      <c r="AY1353" s="215" t="s">
        <v>149</v>
      </c>
    </row>
    <row r="1354" spans="1:65" s="13" customFormat="1" ht="11.25">
      <c r="B1354" s="195"/>
      <c r="C1354" s="196"/>
      <c r="D1354" s="187" t="s">
        <v>169</v>
      </c>
      <c r="E1354" s="197" t="s">
        <v>19</v>
      </c>
      <c r="F1354" s="198" t="s">
        <v>1410</v>
      </c>
      <c r="G1354" s="196"/>
      <c r="H1354" s="199">
        <v>143</v>
      </c>
      <c r="I1354" s="200"/>
      <c r="J1354" s="196"/>
      <c r="K1354" s="196"/>
      <c r="L1354" s="201"/>
      <c r="M1354" s="202"/>
      <c r="N1354" s="203"/>
      <c r="O1354" s="203"/>
      <c r="P1354" s="203"/>
      <c r="Q1354" s="203"/>
      <c r="R1354" s="203"/>
      <c r="S1354" s="203"/>
      <c r="T1354" s="204"/>
      <c r="AT1354" s="205" t="s">
        <v>169</v>
      </c>
      <c r="AU1354" s="205" t="s">
        <v>83</v>
      </c>
      <c r="AV1354" s="13" t="s">
        <v>83</v>
      </c>
      <c r="AW1354" s="13" t="s">
        <v>34</v>
      </c>
      <c r="AX1354" s="13" t="s">
        <v>73</v>
      </c>
      <c r="AY1354" s="205" t="s">
        <v>149</v>
      </c>
    </row>
    <row r="1355" spans="1:65" s="14" customFormat="1" ht="11.25">
      <c r="B1355" s="206"/>
      <c r="C1355" s="207"/>
      <c r="D1355" s="187" t="s">
        <v>169</v>
      </c>
      <c r="E1355" s="208" t="s">
        <v>19</v>
      </c>
      <c r="F1355" s="209" t="s">
        <v>214</v>
      </c>
      <c r="G1355" s="207"/>
      <c r="H1355" s="208" t="s">
        <v>19</v>
      </c>
      <c r="I1355" s="210"/>
      <c r="J1355" s="207"/>
      <c r="K1355" s="207"/>
      <c r="L1355" s="211"/>
      <c r="M1355" s="212"/>
      <c r="N1355" s="213"/>
      <c r="O1355" s="213"/>
      <c r="P1355" s="213"/>
      <c r="Q1355" s="213"/>
      <c r="R1355" s="213"/>
      <c r="S1355" s="213"/>
      <c r="T1355" s="214"/>
      <c r="AT1355" s="215" t="s">
        <v>169</v>
      </c>
      <c r="AU1355" s="215" t="s">
        <v>83</v>
      </c>
      <c r="AV1355" s="14" t="s">
        <v>81</v>
      </c>
      <c r="AW1355" s="14" t="s">
        <v>34</v>
      </c>
      <c r="AX1355" s="14" t="s">
        <v>73</v>
      </c>
      <c r="AY1355" s="215" t="s">
        <v>149</v>
      </c>
    </row>
    <row r="1356" spans="1:65" s="13" customFormat="1" ht="11.25">
      <c r="B1356" s="195"/>
      <c r="C1356" s="196"/>
      <c r="D1356" s="187" t="s">
        <v>169</v>
      </c>
      <c r="E1356" s="197" t="s">
        <v>19</v>
      </c>
      <c r="F1356" s="198" t="s">
        <v>1411</v>
      </c>
      <c r="G1356" s="196"/>
      <c r="H1356" s="199">
        <v>105.5</v>
      </c>
      <c r="I1356" s="200"/>
      <c r="J1356" s="196"/>
      <c r="K1356" s="196"/>
      <c r="L1356" s="201"/>
      <c r="M1356" s="202"/>
      <c r="N1356" s="203"/>
      <c r="O1356" s="203"/>
      <c r="P1356" s="203"/>
      <c r="Q1356" s="203"/>
      <c r="R1356" s="203"/>
      <c r="S1356" s="203"/>
      <c r="T1356" s="204"/>
      <c r="AT1356" s="205" t="s">
        <v>169</v>
      </c>
      <c r="AU1356" s="205" t="s">
        <v>83</v>
      </c>
      <c r="AV1356" s="13" t="s">
        <v>83</v>
      </c>
      <c r="AW1356" s="13" t="s">
        <v>34</v>
      </c>
      <c r="AX1356" s="13" t="s">
        <v>73</v>
      </c>
      <c r="AY1356" s="205" t="s">
        <v>149</v>
      </c>
    </row>
    <row r="1357" spans="1:65" s="2" customFormat="1" ht="33" customHeight="1">
      <c r="A1357" s="35"/>
      <c r="B1357" s="36"/>
      <c r="C1357" s="216" t="s">
        <v>1720</v>
      </c>
      <c r="D1357" s="216" t="s">
        <v>556</v>
      </c>
      <c r="E1357" s="217" t="s">
        <v>1721</v>
      </c>
      <c r="F1357" s="218" t="s">
        <v>1722</v>
      </c>
      <c r="G1357" s="219" t="s">
        <v>154</v>
      </c>
      <c r="H1357" s="220">
        <v>403.81400000000002</v>
      </c>
      <c r="I1357" s="221"/>
      <c r="J1357" s="222">
        <f>ROUND(I1357*H1357,2)</f>
        <v>0</v>
      </c>
      <c r="K1357" s="218" t="s">
        <v>19</v>
      </c>
      <c r="L1357" s="223"/>
      <c r="M1357" s="224" t="s">
        <v>19</v>
      </c>
      <c r="N1357" s="225" t="s">
        <v>44</v>
      </c>
      <c r="O1357" s="65"/>
      <c r="P1357" s="183">
        <f>O1357*H1357</f>
        <v>0</v>
      </c>
      <c r="Q1357" s="183">
        <v>2.9999999999999997E-4</v>
      </c>
      <c r="R1357" s="183">
        <f>Q1357*H1357</f>
        <v>0.12114419999999999</v>
      </c>
      <c r="S1357" s="183">
        <v>0</v>
      </c>
      <c r="T1357" s="184">
        <f>S1357*H1357</f>
        <v>0</v>
      </c>
      <c r="U1357" s="35"/>
      <c r="V1357" s="35"/>
      <c r="W1357" s="35"/>
      <c r="X1357" s="35"/>
      <c r="Y1357" s="35"/>
      <c r="Z1357" s="35"/>
      <c r="AA1357" s="35"/>
      <c r="AB1357" s="35"/>
      <c r="AC1357" s="35"/>
      <c r="AD1357" s="35"/>
      <c r="AE1357" s="35"/>
      <c r="AR1357" s="185" t="s">
        <v>480</v>
      </c>
      <c r="AT1357" s="185" t="s">
        <v>556</v>
      </c>
      <c r="AU1357" s="185" t="s">
        <v>83</v>
      </c>
      <c r="AY1357" s="18" t="s">
        <v>149</v>
      </c>
      <c r="BE1357" s="186">
        <f>IF(N1357="základní",J1357,0)</f>
        <v>0</v>
      </c>
      <c r="BF1357" s="186">
        <f>IF(N1357="snížená",J1357,0)</f>
        <v>0</v>
      </c>
      <c r="BG1357" s="186">
        <f>IF(N1357="zákl. přenesená",J1357,0)</f>
        <v>0</v>
      </c>
      <c r="BH1357" s="186">
        <f>IF(N1357="sníž. přenesená",J1357,0)</f>
        <v>0</v>
      </c>
      <c r="BI1357" s="186">
        <f>IF(N1357="nulová",J1357,0)</f>
        <v>0</v>
      </c>
      <c r="BJ1357" s="18" t="s">
        <v>81</v>
      </c>
      <c r="BK1357" s="186">
        <f>ROUND(I1357*H1357,2)</f>
        <v>0</v>
      </c>
      <c r="BL1357" s="18" t="s">
        <v>305</v>
      </c>
      <c r="BM1357" s="185" t="s">
        <v>1723</v>
      </c>
    </row>
    <row r="1358" spans="1:65" s="2" customFormat="1" ht="19.5">
      <c r="A1358" s="35"/>
      <c r="B1358" s="36"/>
      <c r="C1358" s="37"/>
      <c r="D1358" s="187" t="s">
        <v>158</v>
      </c>
      <c r="E1358" s="37"/>
      <c r="F1358" s="188" t="s">
        <v>1722</v>
      </c>
      <c r="G1358" s="37"/>
      <c r="H1358" s="37"/>
      <c r="I1358" s="189"/>
      <c r="J1358" s="37"/>
      <c r="K1358" s="37"/>
      <c r="L1358" s="40"/>
      <c r="M1358" s="190"/>
      <c r="N1358" s="191"/>
      <c r="O1358" s="65"/>
      <c r="P1358" s="65"/>
      <c r="Q1358" s="65"/>
      <c r="R1358" s="65"/>
      <c r="S1358" s="65"/>
      <c r="T1358" s="66"/>
      <c r="U1358" s="35"/>
      <c r="V1358" s="35"/>
      <c r="W1358" s="35"/>
      <c r="X1358" s="35"/>
      <c r="Y1358" s="35"/>
      <c r="Z1358" s="35"/>
      <c r="AA1358" s="35"/>
      <c r="AB1358" s="35"/>
      <c r="AC1358" s="35"/>
      <c r="AD1358" s="35"/>
      <c r="AE1358" s="35"/>
      <c r="AT1358" s="18" t="s">
        <v>158</v>
      </c>
      <c r="AU1358" s="18" t="s">
        <v>83</v>
      </c>
    </row>
    <row r="1359" spans="1:65" s="13" customFormat="1" ht="11.25">
      <c r="B1359" s="195"/>
      <c r="C1359" s="196"/>
      <c r="D1359" s="187" t="s">
        <v>169</v>
      </c>
      <c r="E1359" s="196"/>
      <c r="F1359" s="198" t="s">
        <v>1724</v>
      </c>
      <c r="G1359" s="196"/>
      <c r="H1359" s="199">
        <v>403.81400000000002</v>
      </c>
      <c r="I1359" s="200"/>
      <c r="J1359" s="196"/>
      <c r="K1359" s="196"/>
      <c r="L1359" s="201"/>
      <c r="M1359" s="202"/>
      <c r="N1359" s="203"/>
      <c r="O1359" s="203"/>
      <c r="P1359" s="203"/>
      <c r="Q1359" s="203"/>
      <c r="R1359" s="203"/>
      <c r="S1359" s="203"/>
      <c r="T1359" s="204"/>
      <c r="AT1359" s="205" t="s">
        <v>169</v>
      </c>
      <c r="AU1359" s="205" t="s">
        <v>83</v>
      </c>
      <c r="AV1359" s="13" t="s">
        <v>83</v>
      </c>
      <c r="AW1359" s="13" t="s">
        <v>4</v>
      </c>
      <c r="AX1359" s="13" t="s">
        <v>81</v>
      </c>
      <c r="AY1359" s="205" t="s">
        <v>149</v>
      </c>
    </row>
    <row r="1360" spans="1:65" s="2" customFormat="1" ht="16.5" customHeight="1">
      <c r="A1360" s="35"/>
      <c r="B1360" s="36"/>
      <c r="C1360" s="174" t="s">
        <v>1725</v>
      </c>
      <c r="D1360" s="174" t="s">
        <v>151</v>
      </c>
      <c r="E1360" s="175" t="s">
        <v>1726</v>
      </c>
      <c r="F1360" s="176" t="s">
        <v>1727</v>
      </c>
      <c r="G1360" s="177" t="s">
        <v>265</v>
      </c>
      <c r="H1360" s="178">
        <v>0.13200000000000001</v>
      </c>
      <c r="I1360" s="179"/>
      <c r="J1360" s="180">
        <f>ROUND(I1360*H1360,2)</f>
        <v>0</v>
      </c>
      <c r="K1360" s="176" t="s">
        <v>155</v>
      </c>
      <c r="L1360" s="40"/>
      <c r="M1360" s="181" t="s">
        <v>19</v>
      </c>
      <c r="N1360" s="182" t="s">
        <v>44</v>
      </c>
      <c r="O1360" s="65"/>
      <c r="P1360" s="183">
        <f>O1360*H1360</f>
        <v>0</v>
      </c>
      <c r="Q1360" s="183">
        <v>0</v>
      </c>
      <c r="R1360" s="183">
        <f>Q1360*H1360</f>
        <v>0</v>
      </c>
      <c r="S1360" s="183">
        <v>0</v>
      </c>
      <c r="T1360" s="184">
        <f>S1360*H1360</f>
        <v>0</v>
      </c>
      <c r="U1360" s="35"/>
      <c r="V1360" s="35"/>
      <c r="W1360" s="35"/>
      <c r="X1360" s="35"/>
      <c r="Y1360" s="35"/>
      <c r="Z1360" s="35"/>
      <c r="AA1360" s="35"/>
      <c r="AB1360" s="35"/>
      <c r="AC1360" s="35"/>
      <c r="AD1360" s="35"/>
      <c r="AE1360" s="35"/>
      <c r="AR1360" s="185" t="s">
        <v>305</v>
      </c>
      <c r="AT1360" s="185" t="s">
        <v>151</v>
      </c>
      <c r="AU1360" s="185" t="s">
        <v>83</v>
      </c>
      <c r="AY1360" s="18" t="s">
        <v>149</v>
      </c>
      <c r="BE1360" s="186">
        <f>IF(N1360="základní",J1360,0)</f>
        <v>0</v>
      </c>
      <c r="BF1360" s="186">
        <f>IF(N1360="snížená",J1360,0)</f>
        <v>0</v>
      </c>
      <c r="BG1360" s="186">
        <f>IF(N1360="zákl. přenesená",J1360,0)</f>
        <v>0</v>
      </c>
      <c r="BH1360" s="186">
        <f>IF(N1360="sníž. přenesená",J1360,0)</f>
        <v>0</v>
      </c>
      <c r="BI1360" s="186">
        <f>IF(N1360="nulová",J1360,0)</f>
        <v>0</v>
      </c>
      <c r="BJ1360" s="18" t="s">
        <v>81</v>
      </c>
      <c r="BK1360" s="186">
        <f>ROUND(I1360*H1360,2)</f>
        <v>0</v>
      </c>
      <c r="BL1360" s="18" t="s">
        <v>305</v>
      </c>
      <c r="BM1360" s="185" t="s">
        <v>1728</v>
      </c>
    </row>
    <row r="1361" spans="1:65" s="2" customFormat="1" ht="19.5">
      <c r="A1361" s="35"/>
      <c r="B1361" s="36"/>
      <c r="C1361" s="37"/>
      <c r="D1361" s="187" t="s">
        <v>158</v>
      </c>
      <c r="E1361" s="37"/>
      <c r="F1361" s="188" t="s">
        <v>1729</v>
      </c>
      <c r="G1361" s="37"/>
      <c r="H1361" s="37"/>
      <c r="I1361" s="189"/>
      <c r="J1361" s="37"/>
      <c r="K1361" s="37"/>
      <c r="L1361" s="40"/>
      <c r="M1361" s="190"/>
      <c r="N1361" s="191"/>
      <c r="O1361" s="65"/>
      <c r="P1361" s="65"/>
      <c r="Q1361" s="65"/>
      <c r="R1361" s="65"/>
      <c r="S1361" s="65"/>
      <c r="T1361" s="66"/>
      <c r="U1361" s="35"/>
      <c r="V1361" s="35"/>
      <c r="W1361" s="35"/>
      <c r="X1361" s="35"/>
      <c r="Y1361" s="35"/>
      <c r="Z1361" s="35"/>
      <c r="AA1361" s="35"/>
      <c r="AB1361" s="35"/>
      <c r="AC1361" s="35"/>
      <c r="AD1361" s="35"/>
      <c r="AE1361" s="35"/>
      <c r="AT1361" s="18" t="s">
        <v>158</v>
      </c>
      <c r="AU1361" s="18" t="s">
        <v>83</v>
      </c>
    </row>
    <row r="1362" spans="1:65" s="2" customFormat="1" ht="11.25">
      <c r="A1362" s="35"/>
      <c r="B1362" s="36"/>
      <c r="C1362" s="37"/>
      <c r="D1362" s="192" t="s">
        <v>160</v>
      </c>
      <c r="E1362" s="37"/>
      <c r="F1362" s="193" t="s">
        <v>1730</v>
      </c>
      <c r="G1362" s="37"/>
      <c r="H1362" s="37"/>
      <c r="I1362" s="189"/>
      <c r="J1362" s="37"/>
      <c r="K1362" s="37"/>
      <c r="L1362" s="40"/>
      <c r="M1362" s="190"/>
      <c r="N1362" s="191"/>
      <c r="O1362" s="65"/>
      <c r="P1362" s="65"/>
      <c r="Q1362" s="65"/>
      <c r="R1362" s="65"/>
      <c r="S1362" s="65"/>
      <c r="T1362" s="66"/>
      <c r="U1362" s="35"/>
      <c r="V1362" s="35"/>
      <c r="W1362" s="35"/>
      <c r="X1362" s="35"/>
      <c r="Y1362" s="35"/>
      <c r="Z1362" s="35"/>
      <c r="AA1362" s="35"/>
      <c r="AB1362" s="35"/>
      <c r="AC1362" s="35"/>
      <c r="AD1362" s="35"/>
      <c r="AE1362" s="35"/>
      <c r="AT1362" s="18" t="s">
        <v>160</v>
      </c>
      <c r="AU1362" s="18" t="s">
        <v>83</v>
      </c>
    </row>
    <row r="1363" spans="1:65" s="12" customFormat="1" ht="22.9" customHeight="1">
      <c r="B1363" s="158"/>
      <c r="C1363" s="159"/>
      <c r="D1363" s="160" t="s">
        <v>72</v>
      </c>
      <c r="E1363" s="172" t="s">
        <v>1731</v>
      </c>
      <c r="F1363" s="172" t="s">
        <v>1732</v>
      </c>
      <c r="G1363" s="159"/>
      <c r="H1363" s="159"/>
      <c r="I1363" s="162"/>
      <c r="J1363" s="173">
        <f>BK1363</f>
        <v>0</v>
      </c>
      <c r="K1363" s="159"/>
      <c r="L1363" s="164"/>
      <c r="M1363" s="165"/>
      <c r="N1363" s="166"/>
      <c r="O1363" s="166"/>
      <c r="P1363" s="167">
        <f>SUM(P1364:P1426)</f>
        <v>0</v>
      </c>
      <c r="Q1363" s="166"/>
      <c r="R1363" s="167">
        <f>SUM(R1364:R1426)</f>
        <v>0.30672359999999999</v>
      </c>
      <c r="S1363" s="166"/>
      <c r="T1363" s="168">
        <f>SUM(T1364:T1426)</f>
        <v>0.26021</v>
      </c>
      <c r="AR1363" s="169" t="s">
        <v>83</v>
      </c>
      <c r="AT1363" s="170" t="s">
        <v>72</v>
      </c>
      <c r="AU1363" s="170" t="s">
        <v>81</v>
      </c>
      <c r="AY1363" s="169" t="s">
        <v>149</v>
      </c>
      <c r="BK1363" s="171">
        <f>SUM(BK1364:BK1426)</f>
        <v>0</v>
      </c>
    </row>
    <row r="1364" spans="1:65" s="2" customFormat="1" ht="16.5" customHeight="1">
      <c r="A1364" s="35"/>
      <c r="B1364" s="36"/>
      <c r="C1364" s="174" t="s">
        <v>1733</v>
      </c>
      <c r="D1364" s="174" t="s">
        <v>151</v>
      </c>
      <c r="E1364" s="175" t="s">
        <v>1734</v>
      </c>
      <c r="F1364" s="176" t="s">
        <v>1735</v>
      </c>
      <c r="G1364" s="177" t="s">
        <v>174</v>
      </c>
      <c r="H1364" s="178">
        <v>1.5</v>
      </c>
      <c r="I1364" s="179"/>
      <c r="J1364" s="180">
        <f>ROUND(I1364*H1364,2)</f>
        <v>0</v>
      </c>
      <c r="K1364" s="176" t="s">
        <v>155</v>
      </c>
      <c r="L1364" s="40"/>
      <c r="M1364" s="181" t="s">
        <v>19</v>
      </c>
      <c r="N1364" s="182" t="s">
        <v>44</v>
      </c>
      <c r="O1364" s="65"/>
      <c r="P1364" s="183">
        <f>O1364*H1364</f>
        <v>0</v>
      </c>
      <c r="Q1364" s="183">
        <v>0</v>
      </c>
      <c r="R1364" s="183">
        <f>Q1364*H1364</f>
        <v>0</v>
      </c>
      <c r="S1364" s="183">
        <v>0.11248</v>
      </c>
      <c r="T1364" s="184">
        <f>S1364*H1364</f>
        <v>0.16871999999999998</v>
      </c>
      <c r="U1364" s="35"/>
      <c r="V1364" s="35"/>
      <c r="W1364" s="35"/>
      <c r="X1364" s="35"/>
      <c r="Y1364" s="35"/>
      <c r="Z1364" s="35"/>
      <c r="AA1364" s="35"/>
      <c r="AB1364" s="35"/>
      <c r="AC1364" s="35"/>
      <c r="AD1364" s="35"/>
      <c r="AE1364" s="35"/>
      <c r="AR1364" s="185" t="s">
        <v>305</v>
      </c>
      <c r="AT1364" s="185" t="s">
        <v>151</v>
      </c>
      <c r="AU1364" s="185" t="s">
        <v>83</v>
      </c>
      <c r="AY1364" s="18" t="s">
        <v>149</v>
      </c>
      <c r="BE1364" s="186">
        <f>IF(N1364="základní",J1364,0)</f>
        <v>0</v>
      </c>
      <c r="BF1364" s="186">
        <f>IF(N1364="snížená",J1364,0)</f>
        <v>0</v>
      </c>
      <c r="BG1364" s="186">
        <f>IF(N1364="zákl. přenesená",J1364,0)</f>
        <v>0</v>
      </c>
      <c r="BH1364" s="186">
        <f>IF(N1364="sníž. přenesená",J1364,0)</f>
        <v>0</v>
      </c>
      <c r="BI1364" s="186">
        <f>IF(N1364="nulová",J1364,0)</f>
        <v>0</v>
      </c>
      <c r="BJ1364" s="18" t="s">
        <v>81</v>
      </c>
      <c r="BK1364" s="186">
        <f>ROUND(I1364*H1364,2)</f>
        <v>0</v>
      </c>
      <c r="BL1364" s="18" t="s">
        <v>305</v>
      </c>
      <c r="BM1364" s="185" t="s">
        <v>1736</v>
      </c>
    </row>
    <row r="1365" spans="1:65" s="2" customFormat="1" ht="11.25">
      <c r="A1365" s="35"/>
      <c r="B1365" s="36"/>
      <c r="C1365" s="37"/>
      <c r="D1365" s="187" t="s">
        <v>158</v>
      </c>
      <c r="E1365" s="37"/>
      <c r="F1365" s="188" t="s">
        <v>1737</v>
      </c>
      <c r="G1365" s="37"/>
      <c r="H1365" s="37"/>
      <c r="I1365" s="189"/>
      <c r="J1365" s="37"/>
      <c r="K1365" s="37"/>
      <c r="L1365" s="40"/>
      <c r="M1365" s="190"/>
      <c r="N1365" s="191"/>
      <c r="O1365" s="65"/>
      <c r="P1365" s="65"/>
      <c r="Q1365" s="65"/>
      <c r="R1365" s="65"/>
      <c r="S1365" s="65"/>
      <c r="T1365" s="66"/>
      <c r="U1365" s="35"/>
      <c r="V1365" s="35"/>
      <c r="W1365" s="35"/>
      <c r="X1365" s="35"/>
      <c r="Y1365" s="35"/>
      <c r="Z1365" s="35"/>
      <c r="AA1365" s="35"/>
      <c r="AB1365" s="35"/>
      <c r="AC1365" s="35"/>
      <c r="AD1365" s="35"/>
      <c r="AE1365" s="35"/>
      <c r="AT1365" s="18" t="s">
        <v>158</v>
      </c>
      <c r="AU1365" s="18" t="s">
        <v>83</v>
      </c>
    </row>
    <row r="1366" spans="1:65" s="2" customFormat="1" ht="11.25">
      <c r="A1366" s="35"/>
      <c r="B1366" s="36"/>
      <c r="C1366" s="37"/>
      <c r="D1366" s="192" t="s">
        <v>160</v>
      </c>
      <c r="E1366" s="37"/>
      <c r="F1366" s="193" t="s">
        <v>1738</v>
      </c>
      <c r="G1366" s="37"/>
      <c r="H1366" s="37"/>
      <c r="I1366" s="189"/>
      <c r="J1366" s="37"/>
      <c r="K1366" s="37"/>
      <c r="L1366" s="40"/>
      <c r="M1366" s="190"/>
      <c r="N1366" s="191"/>
      <c r="O1366" s="65"/>
      <c r="P1366" s="65"/>
      <c r="Q1366" s="65"/>
      <c r="R1366" s="65"/>
      <c r="S1366" s="65"/>
      <c r="T1366" s="66"/>
      <c r="U1366" s="35"/>
      <c r="V1366" s="35"/>
      <c r="W1366" s="35"/>
      <c r="X1366" s="35"/>
      <c r="Y1366" s="35"/>
      <c r="Z1366" s="35"/>
      <c r="AA1366" s="35"/>
      <c r="AB1366" s="35"/>
      <c r="AC1366" s="35"/>
      <c r="AD1366" s="35"/>
      <c r="AE1366" s="35"/>
      <c r="AT1366" s="18" t="s">
        <v>160</v>
      </c>
      <c r="AU1366" s="18" t="s">
        <v>83</v>
      </c>
    </row>
    <row r="1367" spans="1:65" s="13" customFormat="1" ht="11.25">
      <c r="B1367" s="195"/>
      <c r="C1367" s="196"/>
      <c r="D1367" s="187" t="s">
        <v>169</v>
      </c>
      <c r="E1367" s="197" t="s">
        <v>19</v>
      </c>
      <c r="F1367" s="198" t="s">
        <v>1739</v>
      </c>
      <c r="G1367" s="196"/>
      <c r="H1367" s="199">
        <v>1.5</v>
      </c>
      <c r="I1367" s="200"/>
      <c r="J1367" s="196"/>
      <c r="K1367" s="196"/>
      <c r="L1367" s="201"/>
      <c r="M1367" s="202"/>
      <c r="N1367" s="203"/>
      <c r="O1367" s="203"/>
      <c r="P1367" s="203"/>
      <c r="Q1367" s="203"/>
      <c r="R1367" s="203"/>
      <c r="S1367" s="203"/>
      <c r="T1367" s="204"/>
      <c r="AT1367" s="205" t="s">
        <v>169</v>
      </c>
      <c r="AU1367" s="205" t="s">
        <v>83</v>
      </c>
      <c r="AV1367" s="13" t="s">
        <v>83</v>
      </c>
      <c r="AW1367" s="13" t="s">
        <v>34</v>
      </c>
      <c r="AX1367" s="13" t="s">
        <v>73</v>
      </c>
      <c r="AY1367" s="205" t="s">
        <v>149</v>
      </c>
    </row>
    <row r="1368" spans="1:65" s="2" customFormat="1" ht="16.5" customHeight="1">
      <c r="A1368" s="35"/>
      <c r="B1368" s="36"/>
      <c r="C1368" s="174" t="s">
        <v>1740</v>
      </c>
      <c r="D1368" s="174" t="s">
        <v>151</v>
      </c>
      <c r="E1368" s="175" t="s">
        <v>1741</v>
      </c>
      <c r="F1368" s="176" t="s">
        <v>1742</v>
      </c>
      <c r="G1368" s="177" t="s">
        <v>174</v>
      </c>
      <c r="H1368" s="178">
        <v>7</v>
      </c>
      <c r="I1368" s="179"/>
      <c r="J1368" s="180">
        <f>ROUND(I1368*H1368,2)</f>
        <v>0</v>
      </c>
      <c r="K1368" s="176" t="s">
        <v>155</v>
      </c>
      <c r="L1368" s="40"/>
      <c r="M1368" s="181" t="s">
        <v>19</v>
      </c>
      <c r="N1368" s="182" t="s">
        <v>44</v>
      </c>
      <c r="O1368" s="65"/>
      <c r="P1368" s="183">
        <f>O1368*H1368</f>
        <v>0</v>
      </c>
      <c r="Q1368" s="183">
        <v>0</v>
      </c>
      <c r="R1368" s="183">
        <f>Q1368*H1368</f>
        <v>0</v>
      </c>
      <c r="S1368" s="183">
        <v>1.2070000000000001E-2</v>
      </c>
      <c r="T1368" s="184">
        <f>S1368*H1368</f>
        <v>8.449000000000001E-2</v>
      </c>
      <c r="U1368" s="35"/>
      <c r="V1368" s="35"/>
      <c r="W1368" s="35"/>
      <c r="X1368" s="35"/>
      <c r="Y1368" s="35"/>
      <c r="Z1368" s="35"/>
      <c r="AA1368" s="35"/>
      <c r="AB1368" s="35"/>
      <c r="AC1368" s="35"/>
      <c r="AD1368" s="35"/>
      <c r="AE1368" s="35"/>
      <c r="AR1368" s="185" t="s">
        <v>305</v>
      </c>
      <c r="AT1368" s="185" t="s">
        <v>151</v>
      </c>
      <c r="AU1368" s="185" t="s">
        <v>83</v>
      </c>
      <c r="AY1368" s="18" t="s">
        <v>149</v>
      </c>
      <c r="BE1368" s="186">
        <f>IF(N1368="základní",J1368,0)</f>
        <v>0</v>
      </c>
      <c r="BF1368" s="186">
        <f>IF(N1368="snížená",J1368,0)</f>
        <v>0</v>
      </c>
      <c r="BG1368" s="186">
        <f>IF(N1368="zákl. přenesená",J1368,0)</f>
        <v>0</v>
      </c>
      <c r="BH1368" s="186">
        <f>IF(N1368="sníž. přenesená",J1368,0)</f>
        <v>0</v>
      </c>
      <c r="BI1368" s="186">
        <f>IF(N1368="nulová",J1368,0)</f>
        <v>0</v>
      </c>
      <c r="BJ1368" s="18" t="s">
        <v>81</v>
      </c>
      <c r="BK1368" s="186">
        <f>ROUND(I1368*H1368,2)</f>
        <v>0</v>
      </c>
      <c r="BL1368" s="18" t="s">
        <v>305</v>
      </c>
      <c r="BM1368" s="185" t="s">
        <v>1743</v>
      </c>
    </row>
    <row r="1369" spans="1:65" s="2" customFormat="1" ht="11.25">
      <c r="A1369" s="35"/>
      <c r="B1369" s="36"/>
      <c r="C1369" s="37"/>
      <c r="D1369" s="187" t="s">
        <v>158</v>
      </c>
      <c r="E1369" s="37"/>
      <c r="F1369" s="188" t="s">
        <v>1744</v>
      </c>
      <c r="G1369" s="37"/>
      <c r="H1369" s="37"/>
      <c r="I1369" s="189"/>
      <c r="J1369" s="37"/>
      <c r="K1369" s="37"/>
      <c r="L1369" s="40"/>
      <c r="M1369" s="190"/>
      <c r="N1369" s="191"/>
      <c r="O1369" s="65"/>
      <c r="P1369" s="65"/>
      <c r="Q1369" s="65"/>
      <c r="R1369" s="65"/>
      <c r="S1369" s="65"/>
      <c r="T1369" s="66"/>
      <c r="U1369" s="35"/>
      <c r="V1369" s="35"/>
      <c r="W1369" s="35"/>
      <c r="X1369" s="35"/>
      <c r="Y1369" s="35"/>
      <c r="Z1369" s="35"/>
      <c r="AA1369" s="35"/>
      <c r="AB1369" s="35"/>
      <c r="AC1369" s="35"/>
      <c r="AD1369" s="35"/>
      <c r="AE1369" s="35"/>
      <c r="AT1369" s="18" t="s">
        <v>158</v>
      </c>
      <c r="AU1369" s="18" t="s">
        <v>83</v>
      </c>
    </row>
    <row r="1370" spans="1:65" s="2" customFormat="1" ht="11.25">
      <c r="A1370" s="35"/>
      <c r="B1370" s="36"/>
      <c r="C1370" s="37"/>
      <c r="D1370" s="192" t="s">
        <v>160</v>
      </c>
      <c r="E1370" s="37"/>
      <c r="F1370" s="193" t="s">
        <v>1745</v>
      </c>
      <c r="G1370" s="37"/>
      <c r="H1370" s="37"/>
      <c r="I1370" s="189"/>
      <c r="J1370" s="37"/>
      <c r="K1370" s="37"/>
      <c r="L1370" s="40"/>
      <c r="M1370" s="190"/>
      <c r="N1370" s="191"/>
      <c r="O1370" s="65"/>
      <c r="P1370" s="65"/>
      <c r="Q1370" s="65"/>
      <c r="R1370" s="65"/>
      <c r="S1370" s="65"/>
      <c r="T1370" s="66"/>
      <c r="U1370" s="35"/>
      <c r="V1370" s="35"/>
      <c r="W1370" s="35"/>
      <c r="X1370" s="35"/>
      <c r="Y1370" s="35"/>
      <c r="Z1370" s="35"/>
      <c r="AA1370" s="35"/>
      <c r="AB1370" s="35"/>
      <c r="AC1370" s="35"/>
      <c r="AD1370" s="35"/>
      <c r="AE1370" s="35"/>
      <c r="AT1370" s="18" t="s">
        <v>160</v>
      </c>
      <c r="AU1370" s="18" t="s">
        <v>83</v>
      </c>
    </row>
    <row r="1371" spans="1:65" s="13" customFormat="1" ht="11.25">
      <c r="B1371" s="195"/>
      <c r="C1371" s="196"/>
      <c r="D1371" s="187" t="s">
        <v>169</v>
      </c>
      <c r="E1371" s="197" t="s">
        <v>19</v>
      </c>
      <c r="F1371" s="198" t="s">
        <v>1746</v>
      </c>
      <c r="G1371" s="196"/>
      <c r="H1371" s="199">
        <v>7</v>
      </c>
      <c r="I1371" s="200"/>
      <c r="J1371" s="196"/>
      <c r="K1371" s="196"/>
      <c r="L1371" s="201"/>
      <c r="M1371" s="202"/>
      <c r="N1371" s="203"/>
      <c r="O1371" s="203"/>
      <c r="P1371" s="203"/>
      <c r="Q1371" s="203"/>
      <c r="R1371" s="203"/>
      <c r="S1371" s="203"/>
      <c r="T1371" s="204"/>
      <c r="AT1371" s="205" t="s">
        <v>169</v>
      </c>
      <c r="AU1371" s="205" t="s">
        <v>83</v>
      </c>
      <c r="AV1371" s="13" t="s">
        <v>83</v>
      </c>
      <c r="AW1371" s="13" t="s">
        <v>34</v>
      </c>
      <c r="AX1371" s="13" t="s">
        <v>73</v>
      </c>
      <c r="AY1371" s="205" t="s">
        <v>149</v>
      </c>
    </row>
    <row r="1372" spans="1:65" s="2" customFormat="1" ht="16.5" customHeight="1">
      <c r="A1372" s="35"/>
      <c r="B1372" s="36"/>
      <c r="C1372" s="174" t="s">
        <v>1747</v>
      </c>
      <c r="D1372" s="174" t="s">
        <v>151</v>
      </c>
      <c r="E1372" s="175" t="s">
        <v>1748</v>
      </c>
      <c r="F1372" s="176" t="s">
        <v>1749</v>
      </c>
      <c r="G1372" s="177" t="s">
        <v>483</v>
      </c>
      <c r="H1372" s="178">
        <v>1</v>
      </c>
      <c r="I1372" s="179"/>
      <c r="J1372" s="180">
        <f>ROUND(I1372*H1372,2)</f>
        <v>0</v>
      </c>
      <c r="K1372" s="176" t="s">
        <v>155</v>
      </c>
      <c r="L1372" s="40"/>
      <c r="M1372" s="181" t="s">
        <v>19</v>
      </c>
      <c r="N1372" s="182" t="s">
        <v>44</v>
      </c>
      <c r="O1372" s="65"/>
      <c r="P1372" s="183">
        <f>O1372*H1372</f>
        <v>0</v>
      </c>
      <c r="Q1372" s="183">
        <v>0</v>
      </c>
      <c r="R1372" s="183">
        <f>Q1372*H1372</f>
        <v>0</v>
      </c>
      <c r="S1372" s="183">
        <v>7.0000000000000001E-3</v>
      </c>
      <c r="T1372" s="184">
        <f>S1372*H1372</f>
        <v>7.0000000000000001E-3</v>
      </c>
      <c r="U1372" s="35"/>
      <c r="V1372" s="35"/>
      <c r="W1372" s="35"/>
      <c r="X1372" s="35"/>
      <c r="Y1372" s="35"/>
      <c r="Z1372" s="35"/>
      <c r="AA1372" s="35"/>
      <c r="AB1372" s="35"/>
      <c r="AC1372" s="35"/>
      <c r="AD1372" s="35"/>
      <c r="AE1372" s="35"/>
      <c r="AR1372" s="185" t="s">
        <v>305</v>
      </c>
      <c r="AT1372" s="185" t="s">
        <v>151</v>
      </c>
      <c r="AU1372" s="185" t="s">
        <v>83</v>
      </c>
      <c r="AY1372" s="18" t="s">
        <v>149</v>
      </c>
      <c r="BE1372" s="186">
        <f>IF(N1372="základní",J1372,0)</f>
        <v>0</v>
      </c>
      <c r="BF1372" s="186">
        <f>IF(N1372="snížená",J1372,0)</f>
        <v>0</v>
      </c>
      <c r="BG1372" s="186">
        <f>IF(N1372="zákl. přenesená",J1372,0)</f>
        <v>0</v>
      </c>
      <c r="BH1372" s="186">
        <f>IF(N1372="sníž. přenesená",J1372,0)</f>
        <v>0</v>
      </c>
      <c r="BI1372" s="186">
        <f>IF(N1372="nulová",J1372,0)</f>
        <v>0</v>
      </c>
      <c r="BJ1372" s="18" t="s">
        <v>81</v>
      </c>
      <c r="BK1372" s="186">
        <f>ROUND(I1372*H1372,2)</f>
        <v>0</v>
      </c>
      <c r="BL1372" s="18" t="s">
        <v>305</v>
      </c>
      <c r="BM1372" s="185" t="s">
        <v>1750</v>
      </c>
    </row>
    <row r="1373" spans="1:65" s="2" customFormat="1" ht="11.25">
      <c r="A1373" s="35"/>
      <c r="B1373" s="36"/>
      <c r="C1373" s="37"/>
      <c r="D1373" s="187" t="s">
        <v>158</v>
      </c>
      <c r="E1373" s="37"/>
      <c r="F1373" s="188" t="s">
        <v>1751</v>
      </c>
      <c r="G1373" s="37"/>
      <c r="H1373" s="37"/>
      <c r="I1373" s="189"/>
      <c r="J1373" s="37"/>
      <c r="K1373" s="37"/>
      <c r="L1373" s="40"/>
      <c r="M1373" s="190"/>
      <c r="N1373" s="191"/>
      <c r="O1373" s="65"/>
      <c r="P1373" s="65"/>
      <c r="Q1373" s="65"/>
      <c r="R1373" s="65"/>
      <c r="S1373" s="65"/>
      <c r="T1373" s="66"/>
      <c r="U1373" s="35"/>
      <c r="V1373" s="35"/>
      <c r="W1373" s="35"/>
      <c r="X1373" s="35"/>
      <c r="Y1373" s="35"/>
      <c r="Z1373" s="35"/>
      <c r="AA1373" s="35"/>
      <c r="AB1373" s="35"/>
      <c r="AC1373" s="35"/>
      <c r="AD1373" s="35"/>
      <c r="AE1373" s="35"/>
      <c r="AT1373" s="18" t="s">
        <v>158</v>
      </c>
      <c r="AU1373" s="18" t="s">
        <v>83</v>
      </c>
    </row>
    <row r="1374" spans="1:65" s="2" customFormat="1" ht="11.25">
      <c r="A1374" s="35"/>
      <c r="B1374" s="36"/>
      <c r="C1374" s="37"/>
      <c r="D1374" s="192" t="s">
        <v>160</v>
      </c>
      <c r="E1374" s="37"/>
      <c r="F1374" s="193" t="s">
        <v>1752</v>
      </c>
      <c r="G1374" s="37"/>
      <c r="H1374" s="37"/>
      <c r="I1374" s="189"/>
      <c r="J1374" s="37"/>
      <c r="K1374" s="37"/>
      <c r="L1374" s="40"/>
      <c r="M1374" s="190"/>
      <c r="N1374" s="191"/>
      <c r="O1374" s="65"/>
      <c r="P1374" s="65"/>
      <c r="Q1374" s="65"/>
      <c r="R1374" s="65"/>
      <c r="S1374" s="65"/>
      <c r="T1374" s="66"/>
      <c r="U1374" s="35"/>
      <c r="V1374" s="35"/>
      <c r="W1374" s="35"/>
      <c r="X1374" s="35"/>
      <c r="Y1374" s="35"/>
      <c r="Z1374" s="35"/>
      <c r="AA1374" s="35"/>
      <c r="AB1374" s="35"/>
      <c r="AC1374" s="35"/>
      <c r="AD1374" s="35"/>
      <c r="AE1374" s="35"/>
      <c r="AT1374" s="18" t="s">
        <v>160</v>
      </c>
      <c r="AU1374" s="18" t="s">
        <v>83</v>
      </c>
    </row>
    <row r="1375" spans="1:65" s="13" customFormat="1" ht="11.25">
      <c r="B1375" s="195"/>
      <c r="C1375" s="196"/>
      <c r="D1375" s="187" t="s">
        <v>169</v>
      </c>
      <c r="E1375" s="197" t="s">
        <v>19</v>
      </c>
      <c r="F1375" s="198" t="s">
        <v>1753</v>
      </c>
      <c r="G1375" s="196"/>
      <c r="H1375" s="199">
        <v>1</v>
      </c>
      <c r="I1375" s="200"/>
      <c r="J1375" s="196"/>
      <c r="K1375" s="196"/>
      <c r="L1375" s="201"/>
      <c r="M1375" s="202"/>
      <c r="N1375" s="203"/>
      <c r="O1375" s="203"/>
      <c r="P1375" s="203"/>
      <c r="Q1375" s="203"/>
      <c r="R1375" s="203"/>
      <c r="S1375" s="203"/>
      <c r="T1375" s="204"/>
      <c r="AT1375" s="205" t="s">
        <v>169</v>
      </c>
      <c r="AU1375" s="205" t="s">
        <v>83</v>
      </c>
      <c r="AV1375" s="13" t="s">
        <v>83</v>
      </c>
      <c r="AW1375" s="13" t="s">
        <v>34</v>
      </c>
      <c r="AX1375" s="13" t="s">
        <v>73</v>
      </c>
      <c r="AY1375" s="205" t="s">
        <v>149</v>
      </c>
    </row>
    <row r="1376" spans="1:65" s="2" customFormat="1" ht="16.5" customHeight="1">
      <c r="A1376" s="35"/>
      <c r="B1376" s="36"/>
      <c r="C1376" s="174" t="s">
        <v>1754</v>
      </c>
      <c r="D1376" s="174" t="s">
        <v>151</v>
      </c>
      <c r="E1376" s="175" t="s">
        <v>1755</v>
      </c>
      <c r="F1376" s="176" t="s">
        <v>1756</v>
      </c>
      <c r="G1376" s="177" t="s">
        <v>154</v>
      </c>
      <c r="H1376" s="178">
        <v>3.786</v>
      </c>
      <c r="I1376" s="179"/>
      <c r="J1376" s="180">
        <f>ROUND(I1376*H1376,2)</f>
        <v>0</v>
      </c>
      <c r="K1376" s="176" t="s">
        <v>155</v>
      </c>
      <c r="L1376" s="40"/>
      <c r="M1376" s="181" t="s">
        <v>19</v>
      </c>
      <c r="N1376" s="182" t="s">
        <v>44</v>
      </c>
      <c r="O1376" s="65"/>
      <c r="P1376" s="183">
        <f>O1376*H1376</f>
        <v>0</v>
      </c>
      <c r="Q1376" s="183">
        <v>2.7E-4</v>
      </c>
      <c r="R1376" s="183">
        <f>Q1376*H1376</f>
        <v>1.0222200000000001E-3</v>
      </c>
      <c r="S1376" s="183">
        <v>0</v>
      </c>
      <c r="T1376" s="184">
        <f>S1376*H1376</f>
        <v>0</v>
      </c>
      <c r="U1376" s="35"/>
      <c r="V1376" s="35"/>
      <c r="W1376" s="35"/>
      <c r="X1376" s="35"/>
      <c r="Y1376" s="35"/>
      <c r="Z1376" s="35"/>
      <c r="AA1376" s="35"/>
      <c r="AB1376" s="35"/>
      <c r="AC1376" s="35"/>
      <c r="AD1376" s="35"/>
      <c r="AE1376" s="35"/>
      <c r="AR1376" s="185" t="s">
        <v>305</v>
      </c>
      <c r="AT1376" s="185" t="s">
        <v>151</v>
      </c>
      <c r="AU1376" s="185" t="s">
        <v>83</v>
      </c>
      <c r="AY1376" s="18" t="s">
        <v>149</v>
      </c>
      <c r="BE1376" s="186">
        <f>IF(N1376="základní",J1376,0)</f>
        <v>0</v>
      </c>
      <c r="BF1376" s="186">
        <f>IF(N1376="snížená",J1376,0)</f>
        <v>0</v>
      </c>
      <c r="BG1376" s="186">
        <f>IF(N1376="zákl. přenesená",J1376,0)</f>
        <v>0</v>
      </c>
      <c r="BH1376" s="186">
        <f>IF(N1376="sníž. přenesená",J1376,0)</f>
        <v>0</v>
      </c>
      <c r="BI1376" s="186">
        <f>IF(N1376="nulová",J1376,0)</f>
        <v>0</v>
      </c>
      <c r="BJ1376" s="18" t="s">
        <v>81</v>
      </c>
      <c r="BK1376" s="186">
        <f>ROUND(I1376*H1376,2)</f>
        <v>0</v>
      </c>
      <c r="BL1376" s="18" t="s">
        <v>305</v>
      </c>
      <c r="BM1376" s="185" t="s">
        <v>1757</v>
      </c>
    </row>
    <row r="1377" spans="1:65" s="2" customFormat="1" ht="11.25">
      <c r="A1377" s="35"/>
      <c r="B1377" s="36"/>
      <c r="C1377" s="37"/>
      <c r="D1377" s="187" t="s">
        <v>158</v>
      </c>
      <c r="E1377" s="37"/>
      <c r="F1377" s="188" t="s">
        <v>1758</v>
      </c>
      <c r="G1377" s="37"/>
      <c r="H1377" s="37"/>
      <c r="I1377" s="189"/>
      <c r="J1377" s="37"/>
      <c r="K1377" s="37"/>
      <c r="L1377" s="40"/>
      <c r="M1377" s="190"/>
      <c r="N1377" s="191"/>
      <c r="O1377" s="65"/>
      <c r="P1377" s="65"/>
      <c r="Q1377" s="65"/>
      <c r="R1377" s="65"/>
      <c r="S1377" s="65"/>
      <c r="T1377" s="66"/>
      <c r="U1377" s="35"/>
      <c r="V1377" s="35"/>
      <c r="W1377" s="35"/>
      <c r="X1377" s="35"/>
      <c r="Y1377" s="35"/>
      <c r="Z1377" s="35"/>
      <c r="AA1377" s="35"/>
      <c r="AB1377" s="35"/>
      <c r="AC1377" s="35"/>
      <c r="AD1377" s="35"/>
      <c r="AE1377" s="35"/>
      <c r="AT1377" s="18" t="s">
        <v>158</v>
      </c>
      <c r="AU1377" s="18" t="s">
        <v>83</v>
      </c>
    </row>
    <row r="1378" spans="1:65" s="2" customFormat="1" ht="11.25">
      <c r="A1378" s="35"/>
      <c r="B1378" s="36"/>
      <c r="C1378" s="37"/>
      <c r="D1378" s="192" t="s">
        <v>160</v>
      </c>
      <c r="E1378" s="37"/>
      <c r="F1378" s="193" t="s">
        <v>1759</v>
      </c>
      <c r="G1378" s="37"/>
      <c r="H1378" s="37"/>
      <c r="I1378" s="189"/>
      <c r="J1378" s="37"/>
      <c r="K1378" s="37"/>
      <c r="L1378" s="40"/>
      <c r="M1378" s="190"/>
      <c r="N1378" s="191"/>
      <c r="O1378" s="65"/>
      <c r="P1378" s="65"/>
      <c r="Q1378" s="65"/>
      <c r="R1378" s="65"/>
      <c r="S1378" s="65"/>
      <c r="T1378" s="66"/>
      <c r="U1378" s="35"/>
      <c r="V1378" s="35"/>
      <c r="W1378" s="35"/>
      <c r="X1378" s="35"/>
      <c r="Y1378" s="35"/>
      <c r="Z1378" s="35"/>
      <c r="AA1378" s="35"/>
      <c r="AB1378" s="35"/>
      <c r="AC1378" s="35"/>
      <c r="AD1378" s="35"/>
      <c r="AE1378" s="35"/>
      <c r="AT1378" s="18" t="s">
        <v>160</v>
      </c>
      <c r="AU1378" s="18" t="s">
        <v>83</v>
      </c>
    </row>
    <row r="1379" spans="1:65" s="13" customFormat="1" ht="11.25">
      <c r="B1379" s="195"/>
      <c r="C1379" s="196"/>
      <c r="D1379" s="187" t="s">
        <v>169</v>
      </c>
      <c r="E1379" s="197" t="s">
        <v>19</v>
      </c>
      <c r="F1379" s="198" t="s">
        <v>1760</v>
      </c>
      <c r="G1379" s="196"/>
      <c r="H1379" s="199">
        <v>3.786</v>
      </c>
      <c r="I1379" s="200"/>
      <c r="J1379" s="196"/>
      <c r="K1379" s="196"/>
      <c r="L1379" s="201"/>
      <c r="M1379" s="202"/>
      <c r="N1379" s="203"/>
      <c r="O1379" s="203"/>
      <c r="P1379" s="203"/>
      <c r="Q1379" s="203"/>
      <c r="R1379" s="203"/>
      <c r="S1379" s="203"/>
      <c r="T1379" s="204"/>
      <c r="AT1379" s="205" t="s">
        <v>169</v>
      </c>
      <c r="AU1379" s="205" t="s">
        <v>83</v>
      </c>
      <c r="AV1379" s="13" t="s">
        <v>83</v>
      </c>
      <c r="AW1379" s="13" t="s">
        <v>34</v>
      </c>
      <c r="AX1379" s="13" t="s">
        <v>73</v>
      </c>
      <c r="AY1379" s="205" t="s">
        <v>149</v>
      </c>
    </row>
    <row r="1380" spans="1:65" s="2" customFormat="1" ht="16.5" customHeight="1">
      <c r="A1380" s="35"/>
      <c r="B1380" s="36"/>
      <c r="C1380" s="216" t="s">
        <v>1761</v>
      </c>
      <c r="D1380" s="216" t="s">
        <v>556</v>
      </c>
      <c r="E1380" s="217" t="s">
        <v>1762</v>
      </c>
      <c r="F1380" s="218" t="s">
        <v>1763</v>
      </c>
      <c r="G1380" s="219" t="s">
        <v>154</v>
      </c>
      <c r="H1380" s="220">
        <v>3.786</v>
      </c>
      <c r="I1380" s="221"/>
      <c r="J1380" s="222">
        <f>ROUND(I1380*H1380,2)</f>
        <v>0</v>
      </c>
      <c r="K1380" s="218" t="s">
        <v>155</v>
      </c>
      <c r="L1380" s="223"/>
      <c r="M1380" s="224" t="s">
        <v>19</v>
      </c>
      <c r="N1380" s="225" t="s">
        <v>44</v>
      </c>
      <c r="O1380" s="65"/>
      <c r="P1380" s="183">
        <f>O1380*H1380</f>
        <v>0</v>
      </c>
      <c r="Q1380" s="183">
        <v>3.056E-2</v>
      </c>
      <c r="R1380" s="183">
        <f>Q1380*H1380</f>
        <v>0.11570016</v>
      </c>
      <c r="S1380" s="183">
        <v>0</v>
      </c>
      <c r="T1380" s="184">
        <f>S1380*H1380</f>
        <v>0</v>
      </c>
      <c r="U1380" s="35"/>
      <c r="V1380" s="35"/>
      <c r="W1380" s="35"/>
      <c r="X1380" s="35"/>
      <c r="Y1380" s="35"/>
      <c r="Z1380" s="35"/>
      <c r="AA1380" s="35"/>
      <c r="AB1380" s="35"/>
      <c r="AC1380" s="35"/>
      <c r="AD1380" s="35"/>
      <c r="AE1380" s="35"/>
      <c r="AR1380" s="185" t="s">
        <v>480</v>
      </c>
      <c r="AT1380" s="185" t="s">
        <v>556</v>
      </c>
      <c r="AU1380" s="185" t="s">
        <v>83</v>
      </c>
      <c r="AY1380" s="18" t="s">
        <v>149</v>
      </c>
      <c r="BE1380" s="186">
        <f>IF(N1380="základní",J1380,0)</f>
        <v>0</v>
      </c>
      <c r="BF1380" s="186">
        <f>IF(N1380="snížená",J1380,0)</f>
        <v>0</v>
      </c>
      <c r="BG1380" s="186">
        <f>IF(N1380="zákl. přenesená",J1380,0)</f>
        <v>0</v>
      </c>
      <c r="BH1380" s="186">
        <f>IF(N1380="sníž. přenesená",J1380,0)</f>
        <v>0</v>
      </c>
      <c r="BI1380" s="186">
        <f>IF(N1380="nulová",J1380,0)</f>
        <v>0</v>
      </c>
      <c r="BJ1380" s="18" t="s">
        <v>81</v>
      </c>
      <c r="BK1380" s="186">
        <f>ROUND(I1380*H1380,2)</f>
        <v>0</v>
      </c>
      <c r="BL1380" s="18" t="s">
        <v>305</v>
      </c>
      <c r="BM1380" s="185" t="s">
        <v>1764</v>
      </c>
    </row>
    <row r="1381" spans="1:65" s="2" customFormat="1" ht="11.25">
      <c r="A1381" s="35"/>
      <c r="B1381" s="36"/>
      <c r="C1381" s="37"/>
      <c r="D1381" s="187" t="s">
        <v>158</v>
      </c>
      <c r="E1381" s="37"/>
      <c r="F1381" s="188" t="s">
        <v>1763</v>
      </c>
      <c r="G1381" s="37"/>
      <c r="H1381" s="37"/>
      <c r="I1381" s="189"/>
      <c r="J1381" s="37"/>
      <c r="K1381" s="37"/>
      <c r="L1381" s="40"/>
      <c r="M1381" s="190"/>
      <c r="N1381" s="191"/>
      <c r="O1381" s="65"/>
      <c r="P1381" s="65"/>
      <c r="Q1381" s="65"/>
      <c r="R1381" s="65"/>
      <c r="S1381" s="65"/>
      <c r="T1381" s="66"/>
      <c r="U1381" s="35"/>
      <c r="V1381" s="35"/>
      <c r="W1381" s="35"/>
      <c r="X1381" s="35"/>
      <c r="Y1381" s="35"/>
      <c r="Z1381" s="35"/>
      <c r="AA1381" s="35"/>
      <c r="AB1381" s="35"/>
      <c r="AC1381" s="35"/>
      <c r="AD1381" s="35"/>
      <c r="AE1381" s="35"/>
      <c r="AT1381" s="18" t="s">
        <v>158</v>
      </c>
      <c r="AU1381" s="18" t="s">
        <v>83</v>
      </c>
    </row>
    <row r="1382" spans="1:65" s="13" customFormat="1" ht="11.25">
      <c r="B1382" s="195"/>
      <c r="C1382" s="196"/>
      <c r="D1382" s="187" t="s">
        <v>169</v>
      </c>
      <c r="E1382" s="197" t="s">
        <v>19</v>
      </c>
      <c r="F1382" s="198" t="s">
        <v>1760</v>
      </c>
      <c r="G1382" s="196"/>
      <c r="H1382" s="199">
        <v>3.786</v>
      </c>
      <c r="I1382" s="200"/>
      <c r="J1382" s="196"/>
      <c r="K1382" s="196"/>
      <c r="L1382" s="201"/>
      <c r="M1382" s="202"/>
      <c r="N1382" s="203"/>
      <c r="O1382" s="203"/>
      <c r="P1382" s="203"/>
      <c r="Q1382" s="203"/>
      <c r="R1382" s="203"/>
      <c r="S1382" s="203"/>
      <c r="T1382" s="204"/>
      <c r="AT1382" s="205" t="s">
        <v>169</v>
      </c>
      <c r="AU1382" s="205" t="s">
        <v>83</v>
      </c>
      <c r="AV1382" s="13" t="s">
        <v>83</v>
      </c>
      <c r="AW1382" s="13" t="s">
        <v>34</v>
      </c>
      <c r="AX1382" s="13" t="s">
        <v>73</v>
      </c>
      <c r="AY1382" s="205" t="s">
        <v>149</v>
      </c>
    </row>
    <row r="1383" spans="1:65" s="2" customFormat="1" ht="16.5" customHeight="1">
      <c r="A1383" s="35"/>
      <c r="B1383" s="36"/>
      <c r="C1383" s="174" t="s">
        <v>1765</v>
      </c>
      <c r="D1383" s="174" t="s">
        <v>151</v>
      </c>
      <c r="E1383" s="175" t="s">
        <v>1766</v>
      </c>
      <c r="F1383" s="176" t="s">
        <v>1767</v>
      </c>
      <c r="G1383" s="177" t="s">
        <v>483</v>
      </c>
      <c r="H1383" s="178">
        <v>1</v>
      </c>
      <c r="I1383" s="179"/>
      <c r="J1383" s="180">
        <f>ROUND(I1383*H1383,2)</f>
        <v>0</v>
      </c>
      <c r="K1383" s="176" t="s">
        <v>155</v>
      </c>
      <c r="L1383" s="40"/>
      <c r="M1383" s="181" t="s">
        <v>19</v>
      </c>
      <c r="N1383" s="182" t="s">
        <v>44</v>
      </c>
      <c r="O1383" s="65"/>
      <c r="P1383" s="183">
        <f>O1383*H1383</f>
        <v>0</v>
      </c>
      <c r="Q1383" s="183">
        <v>0</v>
      </c>
      <c r="R1383" s="183">
        <f>Q1383*H1383</f>
        <v>0</v>
      </c>
      <c r="S1383" s="183">
        <v>0</v>
      </c>
      <c r="T1383" s="184">
        <f>S1383*H1383</f>
        <v>0</v>
      </c>
      <c r="U1383" s="35"/>
      <c r="V1383" s="35"/>
      <c r="W1383" s="35"/>
      <c r="X1383" s="35"/>
      <c r="Y1383" s="35"/>
      <c r="Z1383" s="35"/>
      <c r="AA1383" s="35"/>
      <c r="AB1383" s="35"/>
      <c r="AC1383" s="35"/>
      <c r="AD1383" s="35"/>
      <c r="AE1383" s="35"/>
      <c r="AR1383" s="185" t="s">
        <v>305</v>
      </c>
      <c r="AT1383" s="185" t="s">
        <v>151</v>
      </c>
      <c r="AU1383" s="185" t="s">
        <v>83</v>
      </c>
      <c r="AY1383" s="18" t="s">
        <v>149</v>
      </c>
      <c r="BE1383" s="186">
        <f>IF(N1383="základní",J1383,0)</f>
        <v>0</v>
      </c>
      <c r="BF1383" s="186">
        <f>IF(N1383="snížená",J1383,0)</f>
        <v>0</v>
      </c>
      <c r="BG1383" s="186">
        <f>IF(N1383="zákl. přenesená",J1383,0)</f>
        <v>0</v>
      </c>
      <c r="BH1383" s="186">
        <f>IF(N1383="sníž. přenesená",J1383,0)</f>
        <v>0</v>
      </c>
      <c r="BI1383" s="186">
        <f>IF(N1383="nulová",J1383,0)</f>
        <v>0</v>
      </c>
      <c r="BJ1383" s="18" t="s">
        <v>81</v>
      </c>
      <c r="BK1383" s="186">
        <f>ROUND(I1383*H1383,2)</f>
        <v>0</v>
      </c>
      <c r="BL1383" s="18" t="s">
        <v>305</v>
      </c>
      <c r="BM1383" s="185" t="s">
        <v>1768</v>
      </c>
    </row>
    <row r="1384" spans="1:65" s="2" customFormat="1" ht="11.25">
      <c r="A1384" s="35"/>
      <c r="B1384" s="36"/>
      <c r="C1384" s="37"/>
      <c r="D1384" s="187" t="s">
        <v>158</v>
      </c>
      <c r="E1384" s="37"/>
      <c r="F1384" s="188" t="s">
        <v>1769</v>
      </c>
      <c r="G1384" s="37"/>
      <c r="H1384" s="37"/>
      <c r="I1384" s="189"/>
      <c r="J1384" s="37"/>
      <c r="K1384" s="37"/>
      <c r="L1384" s="40"/>
      <c r="M1384" s="190"/>
      <c r="N1384" s="191"/>
      <c r="O1384" s="65"/>
      <c r="P1384" s="65"/>
      <c r="Q1384" s="65"/>
      <c r="R1384" s="65"/>
      <c r="S1384" s="65"/>
      <c r="T1384" s="66"/>
      <c r="U1384" s="35"/>
      <c r="V1384" s="35"/>
      <c r="W1384" s="35"/>
      <c r="X1384" s="35"/>
      <c r="Y1384" s="35"/>
      <c r="Z1384" s="35"/>
      <c r="AA1384" s="35"/>
      <c r="AB1384" s="35"/>
      <c r="AC1384" s="35"/>
      <c r="AD1384" s="35"/>
      <c r="AE1384" s="35"/>
      <c r="AT1384" s="18" t="s">
        <v>158</v>
      </c>
      <c r="AU1384" s="18" t="s">
        <v>83</v>
      </c>
    </row>
    <row r="1385" spans="1:65" s="2" customFormat="1" ht="11.25">
      <c r="A1385" s="35"/>
      <c r="B1385" s="36"/>
      <c r="C1385" s="37"/>
      <c r="D1385" s="192" t="s">
        <v>160</v>
      </c>
      <c r="E1385" s="37"/>
      <c r="F1385" s="193" t="s">
        <v>1770</v>
      </c>
      <c r="G1385" s="37"/>
      <c r="H1385" s="37"/>
      <c r="I1385" s="189"/>
      <c r="J1385" s="37"/>
      <c r="K1385" s="37"/>
      <c r="L1385" s="40"/>
      <c r="M1385" s="190"/>
      <c r="N1385" s="191"/>
      <c r="O1385" s="65"/>
      <c r="P1385" s="65"/>
      <c r="Q1385" s="65"/>
      <c r="R1385" s="65"/>
      <c r="S1385" s="65"/>
      <c r="T1385" s="66"/>
      <c r="U1385" s="35"/>
      <c r="V1385" s="35"/>
      <c r="W1385" s="35"/>
      <c r="X1385" s="35"/>
      <c r="Y1385" s="35"/>
      <c r="Z1385" s="35"/>
      <c r="AA1385" s="35"/>
      <c r="AB1385" s="35"/>
      <c r="AC1385" s="35"/>
      <c r="AD1385" s="35"/>
      <c r="AE1385" s="35"/>
      <c r="AT1385" s="18" t="s">
        <v>160</v>
      </c>
      <c r="AU1385" s="18" t="s">
        <v>83</v>
      </c>
    </row>
    <row r="1386" spans="1:65" s="13" customFormat="1" ht="11.25">
      <c r="B1386" s="195"/>
      <c r="C1386" s="196"/>
      <c r="D1386" s="187" t="s">
        <v>169</v>
      </c>
      <c r="E1386" s="197" t="s">
        <v>19</v>
      </c>
      <c r="F1386" s="198" t="s">
        <v>913</v>
      </c>
      <c r="G1386" s="196"/>
      <c r="H1386" s="199">
        <v>1</v>
      </c>
      <c r="I1386" s="200"/>
      <c r="J1386" s="196"/>
      <c r="K1386" s="196"/>
      <c r="L1386" s="201"/>
      <c r="M1386" s="202"/>
      <c r="N1386" s="203"/>
      <c r="O1386" s="203"/>
      <c r="P1386" s="203"/>
      <c r="Q1386" s="203"/>
      <c r="R1386" s="203"/>
      <c r="S1386" s="203"/>
      <c r="T1386" s="204"/>
      <c r="AT1386" s="205" t="s">
        <v>169</v>
      </c>
      <c r="AU1386" s="205" t="s">
        <v>83</v>
      </c>
      <c r="AV1386" s="13" t="s">
        <v>83</v>
      </c>
      <c r="AW1386" s="13" t="s">
        <v>34</v>
      </c>
      <c r="AX1386" s="13" t="s">
        <v>73</v>
      </c>
      <c r="AY1386" s="205" t="s">
        <v>149</v>
      </c>
    </row>
    <row r="1387" spans="1:65" s="2" customFormat="1" ht="21.75" customHeight="1">
      <c r="A1387" s="35"/>
      <c r="B1387" s="36"/>
      <c r="C1387" s="216" t="s">
        <v>1771</v>
      </c>
      <c r="D1387" s="216" t="s">
        <v>556</v>
      </c>
      <c r="E1387" s="217" t="s">
        <v>1772</v>
      </c>
      <c r="F1387" s="218" t="s">
        <v>1773</v>
      </c>
      <c r="G1387" s="219" t="s">
        <v>483</v>
      </c>
      <c r="H1387" s="220">
        <v>1</v>
      </c>
      <c r="I1387" s="221"/>
      <c r="J1387" s="222">
        <f>ROUND(I1387*H1387,2)</f>
        <v>0</v>
      </c>
      <c r="K1387" s="218" t="s">
        <v>155</v>
      </c>
      <c r="L1387" s="223"/>
      <c r="M1387" s="224" t="s">
        <v>19</v>
      </c>
      <c r="N1387" s="225" t="s">
        <v>44</v>
      </c>
      <c r="O1387" s="65"/>
      <c r="P1387" s="183">
        <f>O1387*H1387</f>
        <v>0</v>
      </c>
      <c r="Q1387" s="183">
        <v>3.7999999999999999E-2</v>
      </c>
      <c r="R1387" s="183">
        <f>Q1387*H1387</f>
        <v>3.7999999999999999E-2</v>
      </c>
      <c r="S1387" s="183">
        <v>0</v>
      </c>
      <c r="T1387" s="184">
        <f>S1387*H1387</f>
        <v>0</v>
      </c>
      <c r="U1387" s="35"/>
      <c r="V1387" s="35"/>
      <c r="W1387" s="35"/>
      <c r="X1387" s="35"/>
      <c r="Y1387" s="35"/>
      <c r="Z1387" s="35"/>
      <c r="AA1387" s="35"/>
      <c r="AB1387" s="35"/>
      <c r="AC1387" s="35"/>
      <c r="AD1387" s="35"/>
      <c r="AE1387" s="35"/>
      <c r="AR1387" s="185" t="s">
        <v>480</v>
      </c>
      <c r="AT1387" s="185" t="s">
        <v>556</v>
      </c>
      <c r="AU1387" s="185" t="s">
        <v>83</v>
      </c>
      <c r="AY1387" s="18" t="s">
        <v>149</v>
      </c>
      <c r="BE1387" s="186">
        <f>IF(N1387="základní",J1387,0)</f>
        <v>0</v>
      </c>
      <c r="BF1387" s="186">
        <f>IF(N1387="snížená",J1387,0)</f>
        <v>0</v>
      </c>
      <c r="BG1387" s="186">
        <f>IF(N1387="zákl. přenesená",J1387,0)</f>
        <v>0</v>
      </c>
      <c r="BH1387" s="186">
        <f>IF(N1387="sníž. přenesená",J1387,0)</f>
        <v>0</v>
      </c>
      <c r="BI1387" s="186">
        <f>IF(N1387="nulová",J1387,0)</f>
        <v>0</v>
      </c>
      <c r="BJ1387" s="18" t="s">
        <v>81</v>
      </c>
      <c r="BK1387" s="186">
        <f>ROUND(I1387*H1387,2)</f>
        <v>0</v>
      </c>
      <c r="BL1387" s="18" t="s">
        <v>305</v>
      </c>
      <c r="BM1387" s="185" t="s">
        <v>1774</v>
      </c>
    </row>
    <row r="1388" spans="1:65" s="2" customFormat="1" ht="11.25">
      <c r="A1388" s="35"/>
      <c r="B1388" s="36"/>
      <c r="C1388" s="37"/>
      <c r="D1388" s="187" t="s">
        <v>158</v>
      </c>
      <c r="E1388" s="37"/>
      <c r="F1388" s="188" t="s">
        <v>1773</v>
      </c>
      <c r="G1388" s="37"/>
      <c r="H1388" s="37"/>
      <c r="I1388" s="189"/>
      <c r="J1388" s="37"/>
      <c r="K1388" s="37"/>
      <c r="L1388" s="40"/>
      <c r="M1388" s="190"/>
      <c r="N1388" s="191"/>
      <c r="O1388" s="65"/>
      <c r="P1388" s="65"/>
      <c r="Q1388" s="65"/>
      <c r="R1388" s="65"/>
      <c r="S1388" s="65"/>
      <c r="T1388" s="66"/>
      <c r="U1388" s="35"/>
      <c r="V1388" s="35"/>
      <c r="W1388" s="35"/>
      <c r="X1388" s="35"/>
      <c r="Y1388" s="35"/>
      <c r="Z1388" s="35"/>
      <c r="AA1388" s="35"/>
      <c r="AB1388" s="35"/>
      <c r="AC1388" s="35"/>
      <c r="AD1388" s="35"/>
      <c r="AE1388" s="35"/>
      <c r="AT1388" s="18" t="s">
        <v>158</v>
      </c>
      <c r="AU1388" s="18" t="s">
        <v>83</v>
      </c>
    </row>
    <row r="1389" spans="1:65" s="2" customFormat="1" ht="16.5" customHeight="1">
      <c r="A1389" s="35"/>
      <c r="B1389" s="36"/>
      <c r="C1389" s="174" t="s">
        <v>1775</v>
      </c>
      <c r="D1389" s="174" t="s">
        <v>151</v>
      </c>
      <c r="E1389" s="175" t="s">
        <v>1776</v>
      </c>
      <c r="F1389" s="176" t="s">
        <v>1777</v>
      </c>
      <c r="G1389" s="177" t="s">
        <v>483</v>
      </c>
      <c r="H1389" s="178">
        <v>1</v>
      </c>
      <c r="I1389" s="179"/>
      <c r="J1389" s="180">
        <f>ROUND(I1389*H1389,2)</f>
        <v>0</v>
      </c>
      <c r="K1389" s="176" t="s">
        <v>155</v>
      </c>
      <c r="L1389" s="40"/>
      <c r="M1389" s="181" t="s">
        <v>19</v>
      </c>
      <c r="N1389" s="182" t="s">
        <v>44</v>
      </c>
      <c r="O1389" s="65"/>
      <c r="P1389" s="183">
        <f>O1389*H1389</f>
        <v>0</v>
      </c>
      <c r="Q1389" s="183">
        <v>8.5999999999999998E-4</v>
      </c>
      <c r="R1389" s="183">
        <f>Q1389*H1389</f>
        <v>8.5999999999999998E-4</v>
      </c>
      <c r="S1389" s="183">
        <v>0</v>
      </c>
      <c r="T1389" s="184">
        <f>S1389*H1389</f>
        <v>0</v>
      </c>
      <c r="U1389" s="35"/>
      <c r="V1389" s="35"/>
      <c r="W1389" s="35"/>
      <c r="X1389" s="35"/>
      <c r="Y1389" s="35"/>
      <c r="Z1389" s="35"/>
      <c r="AA1389" s="35"/>
      <c r="AB1389" s="35"/>
      <c r="AC1389" s="35"/>
      <c r="AD1389" s="35"/>
      <c r="AE1389" s="35"/>
      <c r="AR1389" s="185" t="s">
        <v>305</v>
      </c>
      <c r="AT1389" s="185" t="s">
        <v>151</v>
      </c>
      <c r="AU1389" s="185" t="s">
        <v>83</v>
      </c>
      <c r="AY1389" s="18" t="s">
        <v>149</v>
      </c>
      <c r="BE1389" s="186">
        <f>IF(N1389="základní",J1389,0)</f>
        <v>0</v>
      </c>
      <c r="BF1389" s="186">
        <f>IF(N1389="snížená",J1389,0)</f>
        <v>0</v>
      </c>
      <c r="BG1389" s="186">
        <f>IF(N1389="zákl. přenesená",J1389,0)</f>
        <v>0</v>
      </c>
      <c r="BH1389" s="186">
        <f>IF(N1389="sníž. přenesená",J1389,0)</f>
        <v>0</v>
      </c>
      <c r="BI1389" s="186">
        <f>IF(N1389="nulová",J1389,0)</f>
        <v>0</v>
      </c>
      <c r="BJ1389" s="18" t="s">
        <v>81</v>
      </c>
      <c r="BK1389" s="186">
        <f>ROUND(I1389*H1389,2)</f>
        <v>0</v>
      </c>
      <c r="BL1389" s="18" t="s">
        <v>305</v>
      </c>
      <c r="BM1389" s="185" t="s">
        <v>1778</v>
      </c>
    </row>
    <row r="1390" spans="1:65" s="2" customFormat="1" ht="11.25">
      <c r="A1390" s="35"/>
      <c r="B1390" s="36"/>
      <c r="C1390" s="37"/>
      <c r="D1390" s="187" t="s">
        <v>158</v>
      </c>
      <c r="E1390" s="37"/>
      <c r="F1390" s="188" t="s">
        <v>1779</v>
      </c>
      <c r="G1390" s="37"/>
      <c r="H1390" s="37"/>
      <c r="I1390" s="189"/>
      <c r="J1390" s="37"/>
      <c r="K1390" s="37"/>
      <c r="L1390" s="40"/>
      <c r="M1390" s="190"/>
      <c r="N1390" s="191"/>
      <c r="O1390" s="65"/>
      <c r="P1390" s="65"/>
      <c r="Q1390" s="65"/>
      <c r="R1390" s="65"/>
      <c r="S1390" s="65"/>
      <c r="T1390" s="66"/>
      <c r="U1390" s="35"/>
      <c r="V1390" s="35"/>
      <c r="W1390" s="35"/>
      <c r="X1390" s="35"/>
      <c r="Y1390" s="35"/>
      <c r="Z1390" s="35"/>
      <c r="AA1390" s="35"/>
      <c r="AB1390" s="35"/>
      <c r="AC1390" s="35"/>
      <c r="AD1390" s="35"/>
      <c r="AE1390" s="35"/>
      <c r="AT1390" s="18" t="s">
        <v>158</v>
      </c>
      <c r="AU1390" s="18" t="s">
        <v>83</v>
      </c>
    </row>
    <row r="1391" spans="1:65" s="2" customFormat="1" ht="11.25">
      <c r="A1391" s="35"/>
      <c r="B1391" s="36"/>
      <c r="C1391" s="37"/>
      <c r="D1391" s="192" t="s">
        <v>160</v>
      </c>
      <c r="E1391" s="37"/>
      <c r="F1391" s="193" t="s">
        <v>1780</v>
      </c>
      <c r="G1391" s="37"/>
      <c r="H1391" s="37"/>
      <c r="I1391" s="189"/>
      <c r="J1391" s="37"/>
      <c r="K1391" s="37"/>
      <c r="L1391" s="40"/>
      <c r="M1391" s="190"/>
      <c r="N1391" s="191"/>
      <c r="O1391" s="65"/>
      <c r="P1391" s="65"/>
      <c r="Q1391" s="65"/>
      <c r="R1391" s="65"/>
      <c r="S1391" s="65"/>
      <c r="T1391" s="66"/>
      <c r="U1391" s="35"/>
      <c r="V1391" s="35"/>
      <c r="W1391" s="35"/>
      <c r="X1391" s="35"/>
      <c r="Y1391" s="35"/>
      <c r="Z1391" s="35"/>
      <c r="AA1391" s="35"/>
      <c r="AB1391" s="35"/>
      <c r="AC1391" s="35"/>
      <c r="AD1391" s="35"/>
      <c r="AE1391" s="35"/>
      <c r="AT1391" s="18" t="s">
        <v>160</v>
      </c>
      <c r="AU1391" s="18" t="s">
        <v>83</v>
      </c>
    </row>
    <row r="1392" spans="1:65" s="13" customFormat="1" ht="11.25">
      <c r="B1392" s="195"/>
      <c r="C1392" s="196"/>
      <c r="D1392" s="187" t="s">
        <v>169</v>
      </c>
      <c r="E1392" s="197" t="s">
        <v>19</v>
      </c>
      <c r="F1392" s="198" t="s">
        <v>1781</v>
      </c>
      <c r="G1392" s="196"/>
      <c r="H1392" s="199">
        <v>1</v>
      </c>
      <c r="I1392" s="200"/>
      <c r="J1392" s="196"/>
      <c r="K1392" s="196"/>
      <c r="L1392" s="201"/>
      <c r="M1392" s="202"/>
      <c r="N1392" s="203"/>
      <c r="O1392" s="203"/>
      <c r="P1392" s="203"/>
      <c r="Q1392" s="203"/>
      <c r="R1392" s="203"/>
      <c r="S1392" s="203"/>
      <c r="T1392" s="204"/>
      <c r="AT1392" s="205" t="s">
        <v>169</v>
      </c>
      <c r="AU1392" s="205" t="s">
        <v>83</v>
      </c>
      <c r="AV1392" s="13" t="s">
        <v>83</v>
      </c>
      <c r="AW1392" s="13" t="s">
        <v>34</v>
      </c>
      <c r="AX1392" s="13" t="s">
        <v>73</v>
      </c>
      <c r="AY1392" s="205" t="s">
        <v>149</v>
      </c>
    </row>
    <row r="1393" spans="1:65" s="2" customFormat="1" ht="16.5" customHeight="1">
      <c r="A1393" s="35"/>
      <c r="B1393" s="36"/>
      <c r="C1393" s="216" t="s">
        <v>1782</v>
      </c>
      <c r="D1393" s="216" t="s">
        <v>556</v>
      </c>
      <c r="E1393" s="217" t="s">
        <v>1783</v>
      </c>
      <c r="F1393" s="218" t="s">
        <v>1784</v>
      </c>
      <c r="G1393" s="219" t="s">
        <v>154</v>
      </c>
      <c r="H1393" s="220">
        <v>3.738</v>
      </c>
      <c r="I1393" s="221"/>
      <c r="J1393" s="222">
        <f>ROUND(I1393*H1393,2)</f>
        <v>0</v>
      </c>
      <c r="K1393" s="218" t="s">
        <v>155</v>
      </c>
      <c r="L1393" s="223"/>
      <c r="M1393" s="224" t="s">
        <v>19</v>
      </c>
      <c r="N1393" s="225" t="s">
        <v>44</v>
      </c>
      <c r="O1393" s="65"/>
      <c r="P1393" s="183">
        <f>O1393*H1393</f>
        <v>0</v>
      </c>
      <c r="Q1393" s="183">
        <v>3.8289999999999998E-2</v>
      </c>
      <c r="R1393" s="183">
        <f>Q1393*H1393</f>
        <v>0.14312801999999999</v>
      </c>
      <c r="S1393" s="183">
        <v>0</v>
      </c>
      <c r="T1393" s="184">
        <f>S1393*H1393</f>
        <v>0</v>
      </c>
      <c r="U1393" s="35"/>
      <c r="V1393" s="35"/>
      <c r="W1393" s="35"/>
      <c r="X1393" s="35"/>
      <c r="Y1393" s="35"/>
      <c r="Z1393" s="35"/>
      <c r="AA1393" s="35"/>
      <c r="AB1393" s="35"/>
      <c r="AC1393" s="35"/>
      <c r="AD1393" s="35"/>
      <c r="AE1393" s="35"/>
      <c r="AR1393" s="185" t="s">
        <v>480</v>
      </c>
      <c r="AT1393" s="185" t="s">
        <v>556</v>
      </c>
      <c r="AU1393" s="185" t="s">
        <v>83</v>
      </c>
      <c r="AY1393" s="18" t="s">
        <v>149</v>
      </c>
      <c r="BE1393" s="186">
        <f>IF(N1393="základní",J1393,0)</f>
        <v>0</v>
      </c>
      <c r="BF1393" s="186">
        <f>IF(N1393="snížená",J1393,0)</f>
        <v>0</v>
      </c>
      <c r="BG1393" s="186">
        <f>IF(N1393="zákl. přenesená",J1393,0)</f>
        <v>0</v>
      </c>
      <c r="BH1393" s="186">
        <f>IF(N1393="sníž. přenesená",J1393,0)</f>
        <v>0</v>
      </c>
      <c r="BI1393" s="186">
        <f>IF(N1393="nulová",J1393,0)</f>
        <v>0</v>
      </c>
      <c r="BJ1393" s="18" t="s">
        <v>81</v>
      </c>
      <c r="BK1393" s="186">
        <f>ROUND(I1393*H1393,2)</f>
        <v>0</v>
      </c>
      <c r="BL1393" s="18" t="s">
        <v>305</v>
      </c>
      <c r="BM1393" s="185" t="s">
        <v>1785</v>
      </c>
    </row>
    <row r="1394" spans="1:65" s="2" customFormat="1" ht="11.25">
      <c r="A1394" s="35"/>
      <c r="B1394" s="36"/>
      <c r="C1394" s="37"/>
      <c r="D1394" s="187" t="s">
        <v>158</v>
      </c>
      <c r="E1394" s="37"/>
      <c r="F1394" s="188" t="s">
        <v>1784</v>
      </c>
      <c r="G1394" s="37"/>
      <c r="H1394" s="37"/>
      <c r="I1394" s="189"/>
      <c r="J1394" s="37"/>
      <c r="K1394" s="37"/>
      <c r="L1394" s="40"/>
      <c r="M1394" s="190"/>
      <c r="N1394" s="191"/>
      <c r="O1394" s="65"/>
      <c r="P1394" s="65"/>
      <c r="Q1394" s="65"/>
      <c r="R1394" s="65"/>
      <c r="S1394" s="65"/>
      <c r="T1394" s="66"/>
      <c r="U1394" s="35"/>
      <c r="V1394" s="35"/>
      <c r="W1394" s="35"/>
      <c r="X1394" s="35"/>
      <c r="Y1394" s="35"/>
      <c r="Z1394" s="35"/>
      <c r="AA1394" s="35"/>
      <c r="AB1394" s="35"/>
      <c r="AC1394" s="35"/>
      <c r="AD1394" s="35"/>
      <c r="AE1394" s="35"/>
      <c r="AT1394" s="18" t="s">
        <v>158</v>
      </c>
      <c r="AU1394" s="18" t="s">
        <v>83</v>
      </c>
    </row>
    <row r="1395" spans="1:65" s="2" customFormat="1" ht="19.5">
      <c r="A1395" s="35"/>
      <c r="B1395" s="36"/>
      <c r="C1395" s="37"/>
      <c r="D1395" s="187" t="s">
        <v>162</v>
      </c>
      <c r="E1395" s="37"/>
      <c r="F1395" s="194" t="s">
        <v>1786</v>
      </c>
      <c r="G1395" s="37"/>
      <c r="H1395" s="37"/>
      <c r="I1395" s="189"/>
      <c r="J1395" s="37"/>
      <c r="K1395" s="37"/>
      <c r="L1395" s="40"/>
      <c r="M1395" s="190"/>
      <c r="N1395" s="191"/>
      <c r="O1395" s="65"/>
      <c r="P1395" s="65"/>
      <c r="Q1395" s="65"/>
      <c r="R1395" s="65"/>
      <c r="S1395" s="65"/>
      <c r="T1395" s="66"/>
      <c r="U1395" s="35"/>
      <c r="V1395" s="35"/>
      <c r="W1395" s="35"/>
      <c r="X1395" s="35"/>
      <c r="Y1395" s="35"/>
      <c r="Z1395" s="35"/>
      <c r="AA1395" s="35"/>
      <c r="AB1395" s="35"/>
      <c r="AC1395" s="35"/>
      <c r="AD1395" s="35"/>
      <c r="AE1395" s="35"/>
      <c r="AT1395" s="18" t="s">
        <v>162</v>
      </c>
      <c r="AU1395" s="18" t="s">
        <v>83</v>
      </c>
    </row>
    <row r="1396" spans="1:65" s="13" customFormat="1" ht="11.25">
      <c r="B1396" s="195"/>
      <c r="C1396" s="196"/>
      <c r="D1396" s="187" t="s">
        <v>169</v>
      </c>
      <c r="E1396" s="197" t="s">
        <v>19</v>
      </c>
      <c r="F1396" s="198" t="s">
        <v>1787</v>
      </c>
      <c r="G1396" s="196"/>
      <c r="H1396" s="199">
        <v>3.738</v>
      </c>
      <c r="I1396" s="200"/>
      <c r="J1396" s="196"/>
      <c r="K1396" s="196"/>
      <c r="L1396" s="201"/>
      <c r="M1396" s="202"/>
      <c r="N1396" s="203"/>
      <c r="O1396" s="203"/>
      <c r="P1396" s="203"/>
      <c r="Q1396" s="203"/>
      <c r="R1396" s="203"/>
      <c r="S1396" s="203"/>
      <c r="T1396" s="204"/>
      <c r="AT1396" s="205" t="s">
        <v>169</v>
      </c>
      <c r="AU1396" s="205" t="s">
        <v>83</v>
      </c>
      <c r="AV1396" s="13" t="s">
        <v>83</v>
      </c>
      <c r="AW1396" s="13" t="s">
        <v>34</v>
      </c>
      <c r="AX1396" s="13" t="s">
        <v>73</v>
      </c>
      <c r="AY1396" s="205" t="s">
        <v>149</v>
      </c>
    </row>
    <row r="1397" spans="1:65" s="2" customFormat="1" ht="16.5" customHeight="1">
      <c r="A1397" s="35"/>
      <c r="B1397" s="36"/>
      <c r="C1397" s="174" t="s">
        <v>1788</v>
      </c>
      <c r="D1397" s="174" t="s">
        <v>151</v>
      </c>
      <c r="E1397" s="175" t="s">
        <v>1789</v>
      </c>
      <c r="F1397" s="176" t="s">
        <v>1790</v>
      </c>
      <c r="G1397" s="177" t="s">
        <v>483</v>
      </c>
      <c r="H1397" s="178">
        <v>1</v>
      </c>
      <c r="I1397" s="179"/>
      <c r="J1397" s="180">
        <f>ROUND(I1397*H1397,2)</f>
        <v>0</v>
      </c>
      <c r="K1397" s="176" t="s">
        <v>155</v>
      </c>
      <c r="L1397" s="40"/>
      <c r="M1397" s="181" t="s">
        <v>19</v>
      </c>
      <c r="N1397" s="182" t="s">
        <v>44</v>
      </c>
      <c r="O1397" s="65"/>
      <c r="P1397" s="183">
        <f>O1397*H1397</f>
        <v>0</v>
      </c>
      <c r="Q1397" s="183">
        <v>0</v>
      </c>
      <c r="R1397" s="183">
        <f>Q1397*H1397</f>
        <v>0</v>
      </c>
      <c r="S1397" s="183">
        <v>0</v>
      </c>
      <c r="T1397" s="184">
        <f>S1397*H1397</f>
        <v>0</v>
      </c>
      <c r="U1397" s="35"/>
      <c r="V1397" s="35"/>
      <c r="W1397" s="35"/>
      <c r="X1397" s="35"/>
      <c r="Y1397" s="35"/>
      <c r="Z1397" s="35"/>
      <c r="AA1397" s="35"/>
      <c r="AB1397" s="35"/>
      <c r="AC1397" s="35"/>
      <c r="AD1397" s="35"/>
      <c r="AE1397" s="35"/>
      <c r="AR1397" s="185" t="s">
        <v>305</v>
      </c>
      <c r="AT1397" s="185" t="s">
        <v>151</v>
      </c>
      <c r="AU1397" s="185" t="s">
        <v>83</v>
      </c>
      <c r="AY1397" s="18" t="s">
        <v>149</v>
      </c>
      <c r="BE1397" s="186">
        <f>IF(N1397="základní",J1397,0)</f>
        <v>0</v>
      </c>
      <c r="BF1397" s="186">
        <f>IF(N1397="snížená",J1397,0)</f>
        <v>0</v>
      </c>
      <c r="BG1397" s="186">
        <f>IF(N1397="zákl. přenesená",J1397,0)</f>
        <v>0</v>
      </c>
      <c r="BH1397" s="186">
        <f>IF(N1397="sníž. přenesená",J1397,0)</f>
        <v>0</v>
      </c>
      <c r="BI1397" s="186">
        <f>IF(N1397="nulová",J1397,0)</f>
        <v>0</v>
      </c>
      <c r="BJ1397" s="18" t="s">
        <v>81</v>
      </c>
      <c r="BK1397" s="186">
        <f>ROUND(I1397*H1397,2)</f>
        <v>0</v>
      </c>
      <c r="BL1397" s="18" t="s">
        <v>305</v>
      </c>
      <c r="BM1397" s="185" t="s">
        <v>1791</v>
      </c>
    </row>
    <row r="1398" spans="1:65" s="2" customFormat="1" ht="11.25">
      <c r="A1398" s="35"/>
      <c r="B1398" s="36"/>
      <c r="C1398" s="37"/>
      <c r="D1398" s="187" t="s">
        <v>158</v>
      </c>
      <c r="E1398" s="37"/>
      <c r="F1398" s="188" t="s">
        <v>1792</v>
      </c>
      <c r="G1398" s="37"/>
      <c r="H1398" s="37"/>
      <c r="I1398" s="189"/>
      <c r="J1398" s="37"/>
      <c r="K1398" s="37"/>
      <c r="L1398" s="40"/>
      <c r="M1398" s="190"/>
      <c r="N1398" s="191"/>
      <c r="O1398" s="65"/>
      <c r="P1398" s="65"/>
      <c r="Q1398" s="65"/>
      <c r="R1398" s="65"/>
      <c r="S1398" s="65"/>
      <c r="T1398" s="66"/>
      <c r="U1398" s="35"/>
      <c r="V1398" s="35"/>
      <c r="W1398" s="35"/>
      <c r="X1398" s="35"/>
      <c r="Y1398" s="35"/>
      <c r="Z1398" s="35"/>
      <c r="AA1398" s="35"/>
      <c r="AB1398" s="35"/>
      <c r="AC1398" s="35"/>
      <c r="AD1398" s="35"/>
      <c r="AE1398" s="35"/>
      <c r="AT1398" s="18" t="s">
        <v>158</v>
      </c>
      <c r="AU1398" s="18" t="s">
        <v>83</v>
      </c>
    </row>
    <row r="1399" spans="1:65" s="2" customFormat="1" ht="11.25">
      <c r="A1399" s="35"/>
      <c r="B1399" s="36"/>
      <c r="C1399" s="37"/>
      <c r="D1399" s="192" t="s">
        <v>160</v>
      </c>
      <c r="E1399" s="37"/>
      <c r="F1399" s="193" t="s">
        <v>1793</v>
      </c>
      <c r="G1399" s="37"/>
      <c r="H1399" s="37"/>
      <c r="I1399" s="189"/>
      <c r="J1399" s="37"/>
      <c r="K1399" s="37"/>
      <c r="L1399" s="40"/>
      <c r="M1399" s="190"/>
      <c r="N1399" s="191"/>
      <c r="O1399" s="65"/>
      <c r="P1399" s="65"/>
      <c r="Q1399" s="65"/>
      <c r="R1399" s="65"/>
      <c r="S1399" s="65"/>
      <c r="T1399" s="66"/>
      <c r="U1399" s="35"/>
      <c r="V1399" s="35"/>
      <c r="W1399" s="35"/>
      <c r="X1399" s="35"/>
      <c r="Y1399" s="35"/>
      <c r="Z1399" s="35"/>
      <c r="AA1399" s="35"/>
      <c r="AB1399" s="35"/>
      <c r="AC1399" s="35"/>
      <c r="AD1399" s="35"/>
      <c r="AE1399" s="35"/>
      <c r="AT1399" s="18" t="s">
        <v>160</v>
      </c>
      <c r="AU1399" s="18" t="s">
        <v>83</v>
      </c>
    </row>
    <row r="1400" spans="1:65" s="13" customFormat="1" ht="11.25">
      <c r="B1400" s="195"/>
      <c r="C1400" s="196"/>
      <c r="D1400" s="187" t="s">
        <v>169</v>
      </c>
      <c r="E1400" s="197" t="s">
        <v>19</v>
      </c>
      <c r="F1400" s="198" t="s">
        <v>913</v>
      </c>
      <c r="G1400" s="196"/>
      <c r="H1400" s="199">
        <v>1</v>
      </c>
      <c r="I1400" s="200"/>
      <c r="J1400" s="196"/>
      <c r="K1400" s="196"/>
      <c r="L1400" s="201"/>
      <c r="M1400" s="202"/>
      <c r="N1400" s="203"/>
      <c r="O1400" s="203"/>
      <c r="P1400" s="203"/>
      <c r="Q1400" s="203"/>
      <c r="R1400" s="203"/>
      <c r="S1400" s="203"/>
      <c r="T1400" s="204"/>
      <c r="AT1400" s="205" t="s">
        <v>169</v>
      </c>
      <c r="AU1400" s="205" t="s">
        <v>83</v>
      </c>
      <c r="AV1400" s="13" t="s">
        <v>83</v>
      </c>
      <c r="AW1400" s="13" t="s">
        <v>34</v>
      </c>
      <c r="AX1400" s="13" t="s">
        <v>73</v>
      </c>
      <c r="AY1400" s="205" t="s">
        <v>149</v>
      </c>
    </row>
    <row r="1401" spans="1:65" s="2" customFormat="1" ht="16.5" customHeight="1">
      <c r="A1401" s="35"/>
      <c r="B1401" s="36"/>
      <c r="C1401" s="216" t="s">
        <v>1794</v>
      </c>
      <c r="D1401" s="216" t="s">
        <v>556</v>
      </c>
      <c r="E1401" s="217" t="s">
        <v>1795</v>
      </c>
      <c r="F1401" s="218" t="s">
        <v>1796</v>
      </c>
      <c r="G1401" s="219" t="s">
        <v>483</v>
      </c>
      <c r="H1401" s="220">
        <v>1</v>
      </c>
      <c r="I1401" s="221"/>
      <c r="J1401" s="222">
        <f>ROUND(I1401*H1401,2)</f>
        <v>0</v>
      </c>
      <c r="K1401" s="218" t="s">
        <v>155</v>
      </c>
      <c r="L1401" s="223"/>
      <c r="M1401" s="224" t="s">
        <v>19</v>
      </c>
      <c r="N1401" s="225" t="s">
        <v>44</v>
      </c>
      <c r="O1401" s="65"/>
      <c r="P1401" s="183">
        <f>O1401*H1401</f>
        <v>0</v>
      </c>
      <c r="Q1401" s="183">
        <v>2.3999999999999998E-3</v>
      </c>
      <c r="R1401" s="183">
        <f>Q1401*H1401</f>
        <v>2.3999999999999998E-3</v>
      </c>
      <c r="S1401" s="183">
        <v>0</v>
      </c>
      <c r="T1401" s="184">
        <f>S1401*H1401</f>
        <v>0</v>
      </c>
      <c r="U1401" s="35"/>
      <c r="V1401" s="35"/>
      <c r="W1401" s="35"/>
      <c r="X1401" s="35"/>
      <c r="Y1401" s="35"/>
      <c r="Z1401" s="35"/>
      <c r="AA1401" s="35"/>
      <c r="AB1401" s="35"/>
      <c r="AC1401" s="35"/>
      <c r="AD1401" s="35"/>
      <c r="AE1401" s="35"/>
      <c r="AR1401" s="185" t="s">
        <v>480</v>
      </c>
      <c r="AT1401" s="185" t="s">
        <v>556</v>
      </c>
      <c r="AU1401" s="185" t="s">
        <v>83</v>
      </c>
      <c r="AY1401" s="18" t="s">
        <v>149</v>
      </c>
      <c r="BE1401" s="186">
        <f>IF(N1401="základní",J1401,0)</f>
        <v>0</v>
      </c>
      <c r="BF1401" s="186">
        <f>IF(N1401="snížená",J1401,0)</f>
        <v>0</v>
      </c>
      <c r="BG1401" s="186">
        <f>IF(N1401="zákl. přenesená",J1401,0)</f>
        <v>0</v>
      </c>
      <c r="BH1401" s="186">
        <f>IF(N1401="sníž. přenesená",J1401,0)</f>
        <v>0</v>
      </c>
      <c r="BI1401" s="186">
        <f>IF(N1401="nulová",J1401,0)</f>
        <v>0</v>
      </c>
      <c r="BJ1401" s="18" t="s">
        <v>81</v>
      </c>
      <c r="BK1401" s="186">
        <f>ROUND(I1401*H1401,2)</f>
        <v>0</v>
      </c>
      <c r="BL1401" s="18" t="s">
        <v>305</v>
      </c>
      <c r="BM1401" s="185" t="s">
        <v>1797</v>
      </c>
    </row>
    <row r="1402" spans="1:65" s="2" customFormat="1" ht="11.25">
      <c r="A1402" s="35"/>
      <c r="B1402" s="36"/>
      <c r="C1402" s="37"/>
      <c r="D1402" s="187" t="s">
        <v>158</v>
      </c>
      <c r="E1402" s="37"/>
      <c r="F1402" s="188" t="s">
        <v>1796</v>
      </c>
      <c r="G1402" s="37"/>
      <c r="H1402" s="37"/>
      <c r="I1402" s="189"/>
      <c r="J1402" s="37"/>
      <c r="K1402" s="37"/>
      <c r="L1402" s="40"/>
      <c r="M1402" s="190"/>
      <c r="N1402" s="191"/>
      <c r="O1402" s="65"/>
      <c r="P1402" s="65"/>
      <c r="Q1402" s="65"/>
      <c r="R1402" s="65"/>
      <c r="S1402" s="65"/>
      <c r="T1402" s="66"/>
      <c r="U1402" s="35"/>
      <c r="V1402" s="35"/>
      <c r="W1402" s="35"/>
      <c r="X1402" s="35"/>
      <c r="Y1402" s="35"/>
      <c r="Z1402" s="35"/>
      <c r="AA1402" s="35"/>
      <c r="AB1402" s="35"/>
      <c r="AC1402" s="35"/>
      <c r="AD1402" s="35"/>
      <c r="AE1402" s="35"/>
      <c r="AT1402" s="18" t="s">
        <v>158</v>
      </c>
      <c r="AU1402" s="18" t="s">
        <v>83</v>
      </c>
    </row>
    <row r="1403" spans="1:65" s="2" customFormat="1" ht="16.5" customHeight="1">
      <c r="A1403" s="35"/>
      <c r="B1403" s="36"/>
      <c r="C1403" s="174" t="s">
        <v>1798</v>
      </c>
      <c r="D1403" s="174" t="s">
        <v>151</v>
      </c>
      <c r="E1403" s="175" t="s">
        <v>1799</v>
      </c>
      <c r="F1403" s="176" t="s">
        <v>1800</v>
      </c>
      <c r="G1403" s="177" t="s">
        <v>483</v>
      </c>
      <c r="H1403" s="178">
        <v>1</v>
      </c>
      <c r="I1403" s="179"/>
      <c r="J1403" s="180">
        <f>ROUND(I1403*H1403,2)</f>
        <v>0</v>
      </c>
      <c r="K1403" s="176" t="s">
        <v>155</v>
      </c>
      <c r="L1403" s="40"/>
      <c r="M1403" s="181" t="s">
        <v>19</v>
      </c>
      <c r="N1403" s="182" t="s">
        <v>44</v>
      </c>
      <c r="O1403" s="65"/>
      <c r="P1403" s="183">
        <f>O1403*H1403</f>
        <v>0</v>
      </c>
      <c r="Q1403" s="183">
        <v>0</v>
      </c>
      <c r="R1403" s="183">
        <f>Q1403*H1403</f>
        <v>0</v>
      </c>
      <c r="S1403" s="183">
        <v>0</v>
      </c>
      <c r="T1403" s="184">
        <f>S1403*H1403</f>
        <v>0</v>
      </c>
      <c r="U1403" s="35"/>
      <c r="V1403" s="35"/>
      <c r="W1403" s="35"/>
      <c r="X1403" s="35"/>
      <c r="Y1403" s="35"/>
      <c r="Z1403" s="35"/>
      <c r="AA1403" s="35"/>
      <c r="AB1403" s="35"/>
      <c r="AC1403" s="35"/>
      <c r="AD1403" s="35"/>
      <c r="AE1403" s="35"/>
      <c r="AR1403" s="185" t="s">
        <v>305</v>
      </c>
      <c r="AT1403" s="185" t="s">
        <v>151</v>
      </c>
      <c r="AU1403" s="185" t="s">
        <v>83</v>
      </c>
      <c r="AY1403" s="18" t="s">
        <v>149</v>
      </c>
      <c r="BE1403" s="186">
        <f>IF(N1403="základní",J1403,0)</f>
        <v>0</v>
      </c>
      <c r="BF1403" s="186">
        <f>IF(N1403="snížená",J1403,0)</f>
        <v>0</v>
      </c>
      <c r="BG1403" s="186">
        <f>IF(N1403="zákl. přenesená",J1403,0)</f>
        <v>0</v>
      </c>
      <c r="BH1403" s="186">
        <f>IF(N1403="sníž. přenesená",J1403,0)</f>
        <v>0</v>
      </c>
      <c r="BI1403" s="186">
        <f>IF(N1403="nulová",J1403,0)</f>
        <v>0</v>
      </c>
      <c r="BJ1403" s="18" t="s">
        <v>81</v>
      </c>
      <c r="BK1403" s="186">
        <f>ROUND(I1403*H1403,2)</f>
        <v>0</v>
      </c>
      <c r="BL1403" s="18" t="s">
        <v>305</v>
      </c>
      <c r="BM1403" s="185" t="s">
        <v>1801</v>
      </c>
    </row>
    <row r="1404" spans="1:65" s="2" customFormat="1" ht="11.25">
      <c r="A1404" s="35"/>
      <c r="B1404" s="36"/>
      <c r="C1404" s="37"/>
      <c r="D1404" s="187" t="s">
        <v>158</v>
      </c>
      <c r="E1404" s="37"/>
      <c r="F1404" s="188" t="s">
        <v>1802</v>
      </c>
      <c r="G1404" s="37"/>
      <c r="H1404" s="37"/>
      <c r="I1404" s="189"/>
      <c r="J1404" s="37"/>
      <c r="K1404" s="37"/>
      <c r="L1404" s="40"/>
      <c r="M1404" s="190"/>
      <c r="N1404" s="191"/>
      <c r="O1404" s="65"/>
      <c r="P1404" s="65"/>
      <c r="Q1404" s="65"/>
      <c r="R1404" s="65"/>
      <c r="S1404" s="65"/>
      <c r="T1404" s="66"/>
      <c r="U1404" s="35"/>
      <c r="V1404" s="35"/>
      <c r="W1404" s="35"/>
      <c r="X1404" s="35"/>
      <c r="Y1404" s="35"/>
      <c r="Z1404" s="35"/>
      <c r="AA1404" s="35"/>
      <c r="AB1404" s="35"/>
      <c r="AC1404" s="35"/>
      <c r="AD1404" s="35"/>
      <c r="AE1404" s="35"/>
      <c r="AT1404" s="18" t="s">
        <v>158</v>
      </c>
      <c r="AU1404" s="18" t="s">
        <v>83</v>
      </c>
    </row>
    <row r="1405" spans="1:65" s="2" customFormat="1" ht="11.25">
      <c r="A1405" s="35"/>
      <c r="B1405" s="36"/>
      <c r="C1405" s="37"/>
      <c r="D1405" s="192" t="s">
        <v>160</v>
      </c>
      <c r="E1405" s="37"/>
      <c r="F1405" s="193" t="s">
        <v>1803</v>
      </c>
      <c r="G1405" s="37"/>
      <c r="H1405" s="37"/>
      <c r="I1405" s="189"/>
      <c r="J1405" s="37"/>
      <c r="K1405" s="37"/>
      <c r="L1405" s="40"/>
      <c r="M1405" s="190"/>
      <c r="N1405" s="191"/>
      <c r="O1405" s="65"/>
      <c r="P1405" s="65"/>
      <c r="Q1405" s="65"/>
      <c r="R1405" s="65"/>
      <c r="S1405" s="65"/>
      <c r="T1405" s="66"/>
      <c r="U1405" s="35"/>
      <c r="V1405" s="35"/>
      <c r="W1405" s="35"/>
      <c r="X1405" s="35"/>
      <c r="Y1405" s="35"/>
      <c r="Z1405" s="35"/>
      <c r="AA1405" s="35"/>
      <c r="AB1405" s="35"/>
      <c r="AC1405" s="35"/>
      <c r="AD1405" s="35"/>
      <c r="AE1405" s="35"/>
      <c r="AT1405" s="18" t="s">
        <v>160</v>
      </c>
      <c r="AU1405" s="18" t="s">
        <v>83</v>
      </c>
    </row>
    <row r="1406" spans="1:65" s="13" customFormat="1" ht="11.25">
      <c r="B1406" s="195"/>
      <c r="C1406" s="196"/>
      <c r="D1406" s="187" t="s">
        <v>169</v>
      </c>
      <c r="E1406" s="197" t="s">
        <v>19</v>
      </c>
      <c r="F1406" s="198" t="s">
        <v>913</v>
      </c>
      <c r="G1406" s="196"/>
      <c r="H1406" s="199">
        <v>1</v>
      </c>
      <c r="I1406" s="200"/>
      <c r="J1406" s="196"/>
      <c r="K1406" s="196"/>
      <c r="L1406" s="201"/>
      <c r="M1406" s="202"/>
      <c r="N1406" s="203"/>
      <c r="O1406" s="203"/>
      <c r="P1406" s="203"/>
      <c r="Q1406" s="203"/>
      <c r="R1406" s="203"/>
      <c r="S1406" s="203"/>
      <c r="T1406" s="204"/>
      <c r="AT1406" s="205" t="s">
        <v>169</v>
      </c>
      <c r="AU1406" s="205" t="s">
        <v>83</v>
      </c>
      <c r="AV1406" s="13" t="s">
        <v>83</v>
      </c>
      <c r="AW1406" s="13" t="s">
        <v>34</v>
      </c>
      <c r="AX1406" s="13" t="s">
        <v>73</v>
      </c>
      <c r="AY1406" s="205" t="s">
        <v>149</v>
      </c>
    </row>
    <row r="1407" spans="1:65" s="2" customFormat="1" ht="16.5" customHeight="1">
      <c r="A1407" s="35"/>
      <c r="B1407" s="36"/>
      <c r="C1407" s="216" t="s">
        <v>1804</v>
      </c>
      <c r="D1407" s="216" t="s">
        <v>556</v>
      </c>
      <c r="E1407" s="217" t="s">
        <v>1805</v>
      </c>
      <c r="F1407" s="218" t="s">
        <v>1806</v>
      </c>
      <c r="G1407" s="219" t="s">
        <v>483</v>
      </c>
      <c r="H1407" s="220">
        <v>1</v>
      </c>
      <c r="I1407" s="221"/>
      <c r="J1407" s="222">
        <f>ROUND(I1407*H1407,2)</f>
        <v>0</v>
      </c>
      <c r="K1407" s="218" t="s">
        <v>155</v>
      </c>
      <c r="L1407" s="223"/>
      <c r="M1407" s="224" t="s">
        <v>19</v>
      </c>
      <c r="N1407" s="225" t="s">
        <v>44</v>
      </c>
      <c r="O1407" s="65"/>
      <c r="P1407" s="183">
        <f>O1407*H1407</f>
        <v>0</v>
      </c>
      <c r="Q1407" s="183">
        <v>1.4999999999999999E-4</v>
      </c>
      <c r="R1407" s="183">
        <f>Q1407*H1407</f>
        <v>1.4999999999999999E-4</v>
      </c>
      <c r="S1407" s="183">
        <v>0</v>
      </c>
      <c r="T1407" s="184">
        <f>S1407*H1407</f>
        <v>0</v>
      </c>
      <c r="U1407" s="35"/>
      <c r="V1407" s="35"/>
      <c r="W1407" s="35"/>
      <c r="X1407" s="35"/>
      <c r="Y1407" s="35"/>
      <c r="Z1407" s="35"/>
      <c r="AA1407" s="35"/>
      <c r="AB1407" s="35"/>
      <c r="AC1407" s="35"/>
      <c r="AD1407" s="35"/>
      <c r="AE1407" s="35"/>
      <c r="AR1407" s="185" t="s">
        <v>480</v>
      </c>
      <c r="AT1407" s="185" t="s">
        <v>556</v>
      </c>
      <c r="AU1407" s="185" t="s">
        <v>83</v>
      </c>
      <c r="AY1407" s="18" t="s">
        <v>149</v>
      </c>
      <c r="BE1407" s="186">
        <f>IF(N1407="základní",J1407,0)</f>
        <v>0</v>
      </c>
      <c r="BF1407" s="186">
        <f>IF(N1407="snížená",J1407,0)</f>
        <v>0</v>
      </c>
      <c r="BG1407" s="186">
        <f>IF(N1407="zákl. přenesená",J1407,0)</f>
        <v>0</v>
      </c>
      <c r="BH1407" s="186">
        <f>IF(N1407="sníž. přenesená",J1407,0)</f>
        <v>0</v>
      </c>
      <c r="BI1407" s="186">
        <f>IF(N1407="nulová",J1407,0)</f>
        <v>0</v>
      </c>
      <c r="BJ1407" s="18" t="s">
        <v>81</v>
      </c>
      <c r="BK1407" s="186">
        <f>ROUND(I1407*H1407,2)</f>
        <v>0</v>
      </c>
      <c r="BL1407" s="18" t="s">
        <v>305</v>
      </c>
      <c r="BM1407" s="185" t="s">
        <v>1807</v>
      </c>
    </row>
    <row r="1408" spans="1:65" s="2" customFormat="1" ht="11.25">
      <c r="A1408" s="35"/>
      <c r="B1408" s="36"/>
      <c r="C1408" s="37"/>
      <c r="D1408" s="187" t="s">
        <v>158</v>
      </c>
      <c r="E1408" s="37"/>
      <c r="F1408" s="188" t="s">
        <v>1806</v>
      </c>
      <c r="G1408" s="37"/>
      <c r="H1408" s="37"/>
      <c r="I1408" s="189"/>
      <c r="J1408" s="37"/>
      <c r="K1408" s="37"/>
      <c r="L1408" s="40"/>
      <c r="M1408" s="190"/>
      <c r="N1408" s="191"/>
      <c r="O1408" s="65"/>
      <c r="P1408" s="65"/>
      <c r="Q1408" s="65"/>
      <c r="R1408" s="65"/>
      <c r="S1408" s="65"/>
      <c r="T1408" s="66"/>
      <c r="U1408" s="35"/>
      <c r="V1408" s="35"/>
      <c r="W1408" s="35"/>
      <c r="X1408" s="35"/>
      <c r="Y1408" s="35"/>
      <c r="Z1408" s="35"/>
      <c r="AA1408" s="35"/>
      <c r="AB1408" s="35"/>
      <c r="AC1408" s="35"/>
      <c r="AD1408" s="35"/>
      <c r="AE1408" s="35"/>
      <c r="AT1408" s="18" t="s">
        <v>158</v>
      </c>
      <c r="AU1408" s="18" t="s">
        <v>83</v>
      </c>
    </row>
    <row r="1409" spans="1:65" s="2" customFormat="1" ht="16.5" customHeight="1">
      <c r="A1409" s="35"/>
      <c r="B1409" s="36"/>
      <c r="C1409" s="174" t="s">
        <v>1808</v>
      </c>
      <c r="D1409" s="174" t="s">
        <v>151</v>
      </c>
      <c r="E1409" s="175" t="s">
        <v>1809</v>
      </c>
      <c r="F1409" s="176" t="s">
        <v>1810</v>
      </c>
      <c r="G1409" s="177" t="s">
        <v>483</v>
      </c>
      <c r="H1409" s="178">
        <v>1</v>
      </c>
      <c r="I1409" s="179"/>
      <c r="J1409" s="180">
        <f>ROUND(I1409*H1409,2)</f>
        <v>0</v>
      </c>
      <c r="K1409" s="176" t="s">
        <v>155</v>
      </c>
      <c r="L1409" s="40"/>
      <c r="M1409" s="181" t="s">
        <v>19</v>
      </c>
      <c r="N1409" s="182" t="s">
        <v>44</v>
      </c>
      <c r="O1409" s="65"/>
      <c r="P1409" s="183">
        <f>O1409*H1409</f>
        <v>0</v>
      </c>
      <c r="Q1409" s="183">
        <v>0</v>
      </c>
      <c r="R1409" s="183">
        <f>Q1409*H1409</f>
        <v>0</v>
      </c>
      <c r="S1409" s="183">
        <v>0</v>
      </c>
      <c r="T1409" s="184">
        <f>S1409*H1409</f>
        <v>0</v>
      </c>
      <c r="U1409" s="35"/>
      <c r="V1409" s="35"/>
      <c r="W1409" s="35"/>
      <c r="X1409" s="35"/>
      <c r="Y1409" s="35"/>
      <c r="Z1409" s="35"/>
      <c r="AA1409" s="35"/>
      <c r="AB1409" s="35"/>
      <c r="AC1409" s="35"/>
      <c r="AD1409" s="35"/>
      <c r="AE1409" s="35"/>
      <c r="AR1409" s="185" t="s">
        <v>305</v>
      </c>
      <c r="AT1409" s="185" t="s">
        <v>151</v>
      </c>
      <c r="AU1409" s="185" t="s">
        <v>83</v>
      </c>
      <c r="AY1409" s="18" t="s">
        <v>149</v>
      </c>
      <c r="BE1409" s="186">
        <f>IF(N1409="základní",J1409,0)</f>
        <v>0</v>
      </c>
      <c r="BF1409" s="186">
        <f>IF(N1409="snížená",J1409,0)</f>
        <v>0</v>
      </c>
      <c r="BG1409" s="186">
        <f>IF(N1409="zákl. přenesená",J1409,0)</f>
        <v>0</v>
      </c>
      <c r="BH1409" s="186">
        <f>IF(N1409="sníž. přenesená",J1409,0)</f>
        <v>0</v>
      </c>
      <c r="BI1409" s="186">
        <f>IF(N1409="nulová",J1409,0)</f>
        <v>0</v>
      </c>
      <c r="BJ1409" s="18" t="s">
        <v>81</v>
      </c>
      <c r="BK1409" s="186">
        <f>ROUND(I1409*H1409,2)</f>
        <v>0</v>
      </c>
      <c r="BL1409" s="18" t="s">
        <v>305</v>
      </c>
      <c r="BM1409" s="185" t="s">
        <v>1811</v>
      </c>
    </row>
    <row r="1410" spans="1:65" s="2" customFormat="1" ht="11.25">
      <c r="A1410" s="35"/>
      <c r="B1410" s="36"/>
      <c r="C1410" s="37"/>
      <c r="D1410" s="187" t="s">
        <v>158</v>
      </c>
      <c r="E1410" s="37"/>
      <c r="F1410" s="188" t="s">
        <v>1812</v>
      </c>
      <c r="G1410" s="37"/>
      <c r="H1410" s="37"/>
      <c r="I1410" s="189"/>
      <c r="J1410" s="37"/>
      <c r="K1410" s="37"/>
      <c r="L1410" s="40"/>
      <c r="M1410" s="190"/>
      <c r="N1410" s="191"/>
      <c r="O1410" s="65"/>
      <c r="P1410" s="65"/>
      <c r="Q1410" s="65"/>
      <c r="R1410" s="65"/>
      <c r="S1410" s="65"/>
      <c r="T1410" s="66"/>
      <c r="U1410" s="35"/>
      <c r="V1410" s="35"/>
      <c r="W1410" s="35"/>
      <c r="X1410" s="35"/>
      <c r="Y1410" s="35"/>
      <c r="Z1410" s="35"/>
      <c r="AA1410" s="35"/>
      <c r="AB1410" s="35"/>
      <c r="AC1410" s="35"/>
      <c r="AD1410" s="35"/>
      <c r="AE1410" s="35"/>
      <c r="AT1410" s="18" t="s">
        <v>158</v>
      </c>
      <c r="AU1410" s="18" t="s">
        <v>83</v>
      </c>
    </row>
    <row r="1411" spans="1:65" s="2" customFormat="1" ht="11.25">
      <c r="A1411" s="35"/>
      <c r="B1411" s="36"/>
      <c r="C1411" s="37"/>
      <c r="D1411" s="192" t="s">
        <v>160</v>
      </c>
      <c r="E1411" s="37"/>
      <c r="F1411" s="193" t="s">
        <v>1813</v>
      </c>
      <c r="G1411" s="37"/>
      <c r="H1411" s="37"/>
      <c r="I1411" s="189"/>
      <c r="J1411" s="37"/>
      <c r="K1411" s="37"/>
      <c r="L1411" s="40"/>
      <c r="M1411" s="190"/>
      <c r="N1411" s="191"/>
      <c r="O1411" s="65"/>
      <c r="P1411" s="65"/>
      <c r="Q1411" s="65"/>
      <c r="R1411" s="65"/>
      <c r="S1411" s="65"/>
      <c r="T1411" s="66"/>
      <c r="U1411" s="35"/>
      <c r="V1411" s="35"/>
      <c r="W1411" s="35"/>
      <c r="X1411" s="35"/>
      <c r="Y1411" s="35"/>
      <c r="Z1411" s="35"/>
      <c r="AA1411" s="35"/>
      <c r="AB1411" s="35"/>
      <c r="AC1411" s="35"/>
      <c r="AD1411" s="35"/>
      <c r="AE1411" s="35"/>
      <c r="AT1411" s="18" t="s">
        <v>160</v>
      </c>
      <c r="AU1411" s="18" t="s">
        <v>83</v>
      </c>
    </row>
    <row r="1412" spans="1:65" s="13" customFormat="1" ht="11.25">
      <c r="B1412" s="195"/>
      <c r="C1412" s="196"/>
      <c r="D1412" s="187" t="s">
        <v>169</v>
      </c>
      <c r="E1412" s="197" t="s">
        <v>19</v>
      </c>
      <c r="F1412" s="198" t="s">
        <v>913</v>
      </c>
      <c r="G1412" s="196"/>
      <c r="H1412" s="199">
        <v>1</v>
      </c>
      <c r="I1412" s="200"/>
      <c r="J1412" s="196"/>
      <c r="K1412" s="196"/>
      <c r="L1412" s="201"/>
      <c r="M1412" s="202"/>
      <c r="N1412" s="203"/>
      <c r="O1412" s="203"/>
      <c r="P1412" s="203"/>
      <c r="Q1412" s="203"/>
      <c r="R1412" s="203"/>
      <c r="S1412" s="203"/>
      <c r="T1412" s="204"/>
      <c r="AT1412" s="205" t="s">
        <v>169</v>
      </c>
      <c r="AU1412" s="205" t="s">
        <v>83</v>
      </c>
      <c r="AV1412" s="13" t="s">
        <v>83</v>
      </c>
      <c r="AW1412" s="13" t="s">
        <v>34</v>
      </c>
      <c r="AX1412" s="13" t="s">
        <v>73</v>
      </c>
      <c r="AY1412" s="205" t="s">
        <v>149</v>
      </c>
    </row>
    <row r="1413" spans="1:65" s="2" customFormat="1" ht="16.5" customHeight="1">
      <c r="A1413" s="35"/>
      <c r="B1413" s="36"/>
      <c r="C1413" s="216" t="s">
        <v>1814</v>
      </c>
      <c r="D1413" s="216" t="s">
        <v>556</v>
      </c>
      <c r="E1413" s="217" t="s">
        <v>1815</v>
      </c>
      <c r="F1413" s="218" t="s">
        <v>1816</v>
      </c>
      <c r="G1413" s="219" t="s">
        <v>483</v>
      </c>
      <c r="H1413" s="220">
        <v>1</v>
      </c>
      <c r="I1413" s="221"/>
      <c r="J1413" s="222">
        <f>ROUND(I1413*H1413,2)</f>
        <v>0</v>
      </c>
      <c r="K1413" s="218" t="s">
        <v>155</v>
      </c>
      <c r="L1413" s="223"/>
      <c r="M1413" s="224" t="s">
        <v>19</v>
      </c>
      <c r="N1413" s="225" t="s">
        <v>44</v>
      </c>
      <c r="O1413" s="65"/>
      <c r="P1413" s="183">
        <f>O1413*H1413</f>
        <v>0</v>
      </c>
      <c r="Q1413" s="183">
        <v>2.2000000000000001E-3</v>
      </c>
      <c r="R1413" s="183">
        <f>Q1413*H1413</f>
        <v>2.2000000000000001E-3</v>
      </c>
      <c r="S1413" s="183">
        <v>0</v>
      </c>
      <c r="T1413" s="184">
        <f>S1413*H1413</f>
        <v>0</v>
      </c>
      <c r="U1413" s="35"/>
      <c r="V1413" s="35"/>
      <c r="W1413" s="35"/>
      <c r="X1413" s="35"/>
      <c r="Y1413" s="35"/>
      <c r="Z1413" s="35"/>
      <c r="AA1413" s="35"/>
      <c r="AB1413" s="35"/>
      <c r="AC1413" s="35"/>
      <c r="AD1413" s="35"/>
      <c r="AE1413" s="35"/>
      <c r="AR1413" s="185" t="s">
        <v>480</v>
      </c>
      <c r="AT1413" s="185" t="s">
        <v>556</v>
      </c>
      <c r="AU1413" s="185" t="s">
        <v>83</v>
      </c>
      <c r="AY1413" s="18" t="s">
        <v>149</v>
      </c>
      <c r="BE1413" s="186">
        <f>IF(N1413="základní",J1413,0)</f>
        <v>0</v>
      </c>
      <c r="BF1413" s="186">
        <f>IF(N1413="snížená",J1413,0)</f>
        <v>0</v>
      </c>
      <c r="BG1413" s="186">
        <f>IF(N1413="zákl. přenesená",J1413,0)</f>
        <v>0</v>
      </c>
      <c r="BH1413" s="186">
        <f>IF(N1413="sníž. přenesená",J1413,0)</f>
        <v>0</v>
      </c>
      <c r="BI1413" s="186">
        <f>IF(N1413="nulová",J1413,0)</f>
        <v>0</v>
      </c>
      <c r="BJ1413" s="18" t="s">
        <v>81</v>
      </c>
      <c r="BK1413" s="186">
        <f>ROUND(I1413*H1413,2)</f>
        <v>0</v>
      </c>
      <c r="BL1413" s="18" t="s">
        <v>305</v>
      </c>
      <c r="BM1413" s="185" t="s">
        <v>1817</v>
      </c>
    </row>
    <row r="1414" spans="1:65" s="2" customFormat="1" ht="11.25">
      <c r="A1414" s="35"/>
      <c r="B1414" s="36"/>
      <c r="C1414" s="37"/>
      <c r="D1414" s="187" t="s">
        <v>158</v>
      </c>
      <c r="E1414" s="37"/>
      <c r="F1414" s="188" t="s">
        <v>1816</v>
      </c>
      <c r="G1414" s="37"/>
      <c r="H1414" s="37"/>
      <c r="I1414" s="189"/>
      <c r="J1414" s="37"/>
      <c r="K1414" s="37"/>
      <c r="L1414" s="40"/>
      <c r="M1414" s="190"/>
      <c r="N1414" s="191"/>
      <c r="O1414" s="65"/>
      <c r="P1414" s="65"/>
      <c r="Q1414" s="65"/>
      <c r="R1414" s="65"/>
      <c r="S1414" s="65"/>
      <c r="T1414" s="66"/>
      <c r="U1414" s="35"/>
      <c r="V1414" s="35"/>
      <c r="W1414" s="35"/>
      <c r="X1414" s="35"/>
      <c r="Y1414" s="35"/>
      <c r="Z1414" s="35"/>
      <c r="AA1414" s="35"/>
      <c r="AB1414" s="35"/>
      <c r="AC1414" s="35"/>
      <c r="AD1414" s="35"/>
      <c r="AE1414" s="35"/>
      <c r="AT1414" s="18" t="s">
        <v>158</v>
      </c>
      <c r="AU1414" s="18" t="s">
        <v>83</v>
      </c>
    </row>
    <row r="1415" spans="1:65" s="2" customFormat="1" ht="16.5" customHeight="1">
      <c r="A1415" s="35"/>
      <c r="B1415" s="36"/>
      <c r="C1415" s="174" t="s">
        <v>1818</v>
      </c>
      <c r="D1415" s="174" t="s">
        <v>151</v>
      </c>
      <c r="E1415" s="175" t="s">
        <v>1819</v>
      </c>
      <c r="F1415" s="176" t="s">
        <v>1820</v>
      </c>
      <c r="G1415" s="177" t="s">
        <v>174</v>
      </c>
      <c r="H1415" s="178">
        <v>3.64</v>
      </c>
      <c r="I1415" s="179"/>
      <c r="J1415" s="180">
        <f>ROUND(I1415*H1415,2)</f>
        <v>0</v>
      </c>
      <c r="K1415" s="176" t="s">
        <v>155</v>
      </c>
      <c r="L1415" s="40"/>
      <c r="M1415" s="181" t="s">
        <v>19</v>
      </c>
      <c r="N1415" s="182" t="s">
        <v>44</v>
      </c>
      <c r="O1415" s="65"/>
      <c r="P1415" s="183">
        <f>O1415*H1415</f>
        <v>0</v>
      </c>
      <c r="Q1415" s="183">
        <v>0</v>
      </c>
      <c r="R1415" s="183">
        <f>Q1415*H1415</f>
        <v>0</v>
      </c>
      <c r="S1415" s="183">
        <v>0</v>
      </c>
      <c r="T1415" s="184">
        <f>S1415*H1415</f>
        <v>0</v>
      </c>
      <c r="U1415" s="35"/>
      <c r="V1415" s="35"/>
      <c r="W1415" s="35"/>
      <c r="X1415" s="35"/>
      <c r="Y1415" s="35"/>
      <c r="Z1415" s="35"/>
      <c r="AA1415" s="35"/>
      <c r="AB1415" s="35"/>
      <c r="AC1415" s="35"/>
      <c r="AD1415" s="35"/>
      <c r="AE1415" s="35"/>
      <c r="AR1415" s="185" t="s">
        <v>305</v>
      </c>
      <c r="AT1415" s="185" t="s">
        <v>151</v>
      </c>
      <c r="AU1415" s="185" t="s">
        <v>83</v>
      </c>
      <c r="AY1415" s="18" t="s">
        <v>149</v>
      </c>
      <c r="BE1415" s="186">
        <f>IF(N1415="základní",J1415,0)</f>
        <v>0</v>
      </c>
      <c r="BF1415" s="186">
        <f>IF(N1415="snížená",J1415,0)</f>
        <v>0</v>
      </c>
      <c r="BG1415" s="186">
        <f>IF(N1415="zákl. přenesená",J1415,0)</f>
        <v>0</v>
      </c>
      <c r="BH1415" s="186">
        <f>IF(N1415="sníž. přenesená",J1415,0)</f>
        <v>0</v>
      </c>
      <c r="BI1415" s="186">
        <f>IF(N1415="nulová",J1415,0)</f>
        <v>0</v>
      </c>
      <c r="BJ1415" s="18" t="s">
        <v>81</v>
      </c>
      <c r="BK1415" s="186">
        <f>ROUND(I1415*H1415,2)</f>
        <v>0</v>
      </c>
      <c r="BL1415" s="18" t="s">
        <v>305</v>
      </c>
      <c r="BM1415" s="185" t="s">
        <v>1821</v>
      </c>
    </row>
    <row r="1416" spans="1:65" s="2" customFormat="1" ht="11.25">
      <c r="A1416" s="35"/>
      <c r="B1416" s="36"/>
      <c r="C1416" s="37"/>
      <c r="D1416" s="187" t="s">
        <v>158</v>
      </c>
      <c r="E1416" s="37"/>
      <c r="F1416" s="188" t="s">
        <v>1822</v>
      </c>
      <c r="G1416" s="37"/>
      <c r="H1416" s="37"/>
      <c r="I1416" s="189"/>
      <c r="J1416" s="37"/>
      <c r="K1416" s="37"/>
      <c r="L1416" s="40"/>
      <c r="M1416" s="190"/>
      <c r="N1416" s="191"/>
      <c r="O1416" s="65"/>
      <c r="P1416" s="65"/>
      <c r="Q1416" s="65"/>
      <c r="R1416" s="65"/>
      <c r="S1416" s="65"/>
      <c r="T1416" s="66"/>
      <c r="U1416" s="35"/>
      <c r="V1416" s="35"/>
      <c r="W1416" s="35"/>
      <c r="X1416" s="35"/>
      <c r="Y1416" s="35"/>
      <c r="Z1416" s="35"/>
      <c r="AA1416" s="35"/>
      <c r="AB1416" s="35"/>
      <c r="AC1416" s="35"/>
      <c r="AD1416" s="35"/>
      <c r="AE1416" s="35"/>
      <c r="AT1416" s="18" t="s">
        <v>158</v>
      </c>
      <c r="AU1416" s="18" t="s">
        <v>83</v>
      </c>
    </row>
    <row r="1417" spans="1:65" s="2" customFormat="1" ht="11.25">
      <c r="A1417" s="35"/>
      <c r="B1417" s="36"/>
      <c r="C1417" s="37"/>
      <c r="D1417" s="192" t="s">
        <v>160</v>
      </c>
      <c r="E1417" s="37"/>
      <c r="F1417" s="193" t="s">
        <v>1823</v>
      </c>
      <c r="G1417" s="37"/>
      <c r="H1417" s="37"/>
      <c r="I1417" s="189"/>
      <c r="J1417" s="37"/>
      <c r="K1417" s="37"/>
      <c r="L1417" s="40"/>
      <c r="M1417" s="190"/>
      <c r="N1417" s="191"/>
      <c r="O1417" s="65"/>
      <c r="P1417" s="65"/>
      <c r="Q1417" s="65"/>
      <c r="R1417" s="65"/>
      <c r="S1417" s="65"/>
      <c r="T1417" s="66"/>
      <c r="U1417" s="35"/>
      <c r="V1417" s="35"/>
      <c r="W1417" s="35"/>
      <c r="X1417" s="35"/>
      <c r="Y1417" s="35"/>
      <c r="Z1417" s="35"/>
      <c r="AA1417" s="35"/>
      <c r="AB1417" s="35"/>
      <c r="AC1417" s="35"/>
      <c r="AD1417" s="35"/>
      <c r="AE1417" s="35"/>
      <c r="AT1417" s="18" t="s">
        <v>160</v>
      </c>
      <c r="AU1417" s="18" t="s">
        <v>83</v>
      </c>
    </row>
    <row r="1418" spans="1:65" s="13" customFormat="1" ht="11.25">
      <c r="B1418" s="195"/>
      <c r="C1418" s="196"/>
      <c r="D1418" s="187" t="s">
        <v>169</v>
      </c>
      <c r="E1418" s="197" t="s">
        <v>19</v>
      </c>
      <c r="F1418" s="198" t="s">
        <v>1645</v>
      </c>
      <c r="G1418" s="196"/>
      <c r="H1418" s="199">
        <v>3.64</v>
      </c>
      <c r="I1418" s="200"/>
      <c r="J1418" s="196"/>
      <c r="K1418" s="196"/>
      <c r="L1418" s="201"/>
      <c r="M1418" s="202"/>
      <c r="N1418" s="203"/>
      <c r="O1418" s="203"/>
      <c r="P1418" s="203"/>
      <c r="Q1418" s="203"/>
      <c r="R1418" s="203"/>
      <c r="S1418" s="203"/>
      <c r="T1418" s="204"/>
      <c r="AT1418" s="205" t="s">
        <v>169</v>
      </c>
      <c r="AU1418" s="205" t="s">
        <v>83</v>
      </c>
      <c r="AV1418" s="13" t="s">
        <v>83</v>
      </c>
      <c r="AW1418" s="13" t="s">
        <v>34</v>
      </c>
      <c r="AX1418" s="13" t="s">
        <v>73</v>
      </c>
      <c r="AY1418" s="205" t="s">
        <v>149</v>
      </c>
    </row>
    <row r="1419" spans="1:65" s="2" customFormat="1" ht="16.5" customHeight="1">
      <c r="A1419" s="35"/>
      <c r="B1419" s="36"/>
      <c r="C1419" s="216" t="s">
        <v>1824</v>
      </c>
      <c r="D1419" s="216" t="s">
        <v>556</v>
      </c>
      <c r="E1419" s="217" t="s">
        <v>1825</v>
      </c>
      <c r="F1419" s="218" t="s">
        <v>1826</v>
      </c>
      <c r="G1419" s="219" t="s">
        <v>174</v>
      </c>
      <c r="H1419" s="220">
        <v>4.0039999999999996</v>
      </c>
      <c r="I1419" s="221"/>
      <c r="J1419" s="222">
        <f>ROUND(I1419*H1419,2)</f>
        <v>0</v>
      </c>
      <c r="K1419" s="218" t="s">
        <v>155</v>
      </c>
      <c r="L1419" s="223"/>
      <c r="M1419" s="224" t="s">
        <v>19</v>
      </c>
      <c r="N1419" s="225" t="s">
        <v>44</v>
      </c>
      <c r="O1419" s="65"/>
      <c r="P1419" s="183">
        <f>O1419*H1419</f>
        <v>0</v>
      </c>
      <c r="Q1419" s="183">
        <v>8.0000000000000004E-4</v>
      </c>
      <c r="R1419" s="183">
        <f>Q1419*H1419</f>
        <v>3.2031999999999998E-3</v>
      </c>
      <c r="S1419" s="183">
        <v>0</v>
      </c>
      <c r="T1419" s="184">
        <f>S1419*H1419</f>
        <v>0</v>
      </c>
      <c r="U1419" s="35"/>
      <c r="V1419" s="35"/>
      <c r="W1419" s="35"/>
      <c r="X1419" s="35"/>
      <c r="Y1419" s="35"/>
      <c r="Z1419" s="35"/>
      <c r="AA1419" s="35"/>
      <c r="AB1419" s="35"/>
      <c r="AC1419" s="35"/>
      <c r="AD1419" s="35"/>
      <c r="AE1419" s="35"/>
      <c r="AR1419" s="185" t="s">
        <v>480</v>
      </c>
      <c r="AT1419" s="185" t="s">
        <v>556</v>
      </c>
      <c r="AU1419" s="185" t="s">
        <v>83</v>
      </c>
      <c r="AY1419" s="18" t="s">
        <v>149</v>
      </c>
      <c r="BE1419" s="186">
        <f>IF(N1419="základní",J1419,0)</f>
        <v>0</v>
      </c>
      <c r="BF1419" s="186">
        <f>IF(N1419="snížená",J1419,0)</f>
        <v>0</v>
      </c>
      <c r="BG1419" s="186">
        <f>IF(N1419="zákl. přenesená",J1419,0)</f>
        <v>0</v>
      </c>
      <c r="BH1419" s="186">
        <f>IF(N1419="sníž. přenesená",J1419,0)</f>
        <v>0</v>
      </c>
      <c r="BI1419" s="186">
        <f>IF(N1419="nulová",J1419,0)</f>
        <v>0</v>
      </c>
      <c r="BJ1419" s="18" t="s">
        <v>81</v>
      </c>
      <c r="BK1419" s="186">
        <f>ROUND(I1419*H1419,2)</f>
        <v>0</v>
      </c>
      <c r="BL1419" s="18" t="s">
        <v>305</v>
      </c>
      <c r="BM1419" s="185" t="s">
        <v>1827</v>
      </c>
    </row>
    <row r="1420" spans="1:65" s="2" customFormat="1" ht="11.25">
      <c r="A1420" s="35"/>
      <c r="B1420" s="36"/>
      <c r="C1420" s="37"/>
      <c r="D1420" s="187" t="s">
        <v>158</v>
      </c>
      <c r="E1420" s="37"/>
      <c r="F1420" s="188" t="s">
        <v>1826</v>
      </c>
      <c r="G1420" s="37"/>
      <c r="H1420" s="37"/>
      <c r="I1420" s="189"/>
      <c r="J1420" s="37"/>
      <c r="K1420" s="37"/>
      <c r="L1420" s="40"/>
      <c r="M1420" s="190"/>
      <c r="N1420" s="191"/>
      <c r="O1420" s="65"/>
      <c r="P1420" s="65"/>
      <c r="Q1420" s="65"/>
      <c r="R1420" s="65"/>
      <c r="S1420" s="65"/>
      <c r="T1420" s="66"/>
      <c r="U1420" s="35"/>
      <c r="V1420" s="35"/>
      <c r="W1420" s="35"/>
      <c r="X1420" s="35"/>
      <c r="Y1420" s="35"/>
      <c r="Z1420" s="35"/>
      <c r="AA1420" s="35"/>
      <c r="AB1420" s="35"/>
      <c r="AC1420" s="35"/>
      <c r="AD1420" s="35"/>
      <c r="AE1420" s="35"/>
      <c r="AT1420" s="18" t="s">
        <v>158</v>
      </c>
      <c r="AU1420" s="18" t="s">
        <v>83</v>
      </c>
    </row>
    <row r="1421" spans="1:65" s="13" customFormat="1" ht="11.25">
      <c r="B1421" s="195"/>
      <c r="C1421" s="196"/>
      <c r="D1421" s="187" t="s">
        <v>169</v>
      </c>
      <c r="E1421" s="196"/>
      <c r="F1421" s="198" t="s">
        <v>1828</v>
      </c>
      <c r="G1421" s="196"/>
      <c r="H1421" s="199">
        <v>4.0039999999999996</v>
      </c>
      <c r="I1421" s="200"/>
      <c r="J1421" s="196"/>
      <c r="K1421" s="196"/>
      <c r="L1421" s="201"/>
      <c r="M1421" s="202"/>
      <c r="N1421" s="203"/>
      <c r="O1421" s="203"/>
      <c r="P1421" s="203"/>
      <c r="Q1421" s="203"/>
      <c r="R1421" s="203"/>
      <c r="S1421" s="203"/>
      <c r="T1421" s="204"/>
      <c r="AT1421" s="205" t="s">
        <v>169</v>
      </c>
      <c r="AU1421" s="205" t="s">
        <v>83</v>
      </c>
      <c r="AV1421" s="13" t="s">
        <v>83</v>
      </c>
      <c r="AW1421" s="13" t="s">
        <v>4</v>
      </c>
      <c r="AX1421" s="13" t="s">
        <v>81</v>
      </c>
      <c r="AY1421" s="205" t="s">
        <v>149</v>
      </c>
    </row>
    <row r="1422" spans="1:65" s="2" customFormat="1" ht="16.5" customHeight="1">
      <c r="A1422" s="35"/>
      <c r="B1422" s="36"/>
      <c r="C1422" s="216" t="s">
        <v>1829</v>
      </c>
      <c r="D1422" s="216" t="s">
        <v>556</v>
      </c>
      <c r="E1422" s="217" t="s">
        <v>1830</v>
      </c>
      <c r="F1422" s="218" t="s">
        <v>1831</v>
      </c>
      <c r="G1422" s="219" t="s">
        <v>483</v>
      </c>
      <c r="H1422" s="220">
        <v>1</v>
      </c>
      <c r="I1422" s="221"/>
      <c r="J1422" s="222">
        <f>ROUND(I1422*H1422,2)</f>
        <v>0</v>
      </c>
      <c r="K1422" s="218" t="s">
        <v>155</v>
      </c>
      <c r="L1422" s="223"/>
      <c r="M1422" s="224" t="s">
        <v>19</v>
      </c>
      <c r="N1422" s="225" t="s">
        <v>44</v>
      </c>
      <c r="O1422" s="65"/>
      <c r="P1422" s="183">
        <f>O1422*H1422</f>
        <v>0</v>
      </c>
      <c r="Q1422" s="183">
        <v>6.0000000000000002E-5</v>
      </c>
      <c r="R1422" s="183">
        <f>Q1422*H1422</f>
        <v>6.0000000000000002E-5</v>
      </c>
      <c r="S1422" s="183">
        <v>0</v>
      </c>
      <c r="T1422" s="184">
        <f>S1422*H1422</f>
        <v>0</v>
      </c>
      <c r="U1422" s="35"/>
      <c r="V1422" s="35"/>
      <c r="W1422" s="35"/>
      <c r="X1422" s="35"/>
      <c r="Y1422" s="35"/>
      <c r="Z1422" s="35"/>
      <c r="AA1422" s="35"/>
      <c r="AB1422" s="35"/>
      <c r="AC1422" s="35"/>
      <c r="AD1422" s="35"/>
      <c r="AE1422" s="35"/>
      <c r="AR1422" s="185" t="s">
        <v>480</v>
      </c>
      <c r="AT1422" s="185" t="s">
        <v>556</v>
      </c>
      <c r="AU1422" s="185" t="s">
        <v>83</v>
      </c>
      <c r="AY1422" s="18" t="s">
        <v>149</v>
      </c>
      <c r="BE1422" s="186">
        <f>IF(N1422="základní",J1422,0)</f>
        <v>0</v>
      </c>
      <c r="BF1422" s="186">
        <f>IF(N1422="snížená",J1422,0)</f>
        <v>0</v>
      </c>
      <c r="BG1422" s="186">
        <f>IF(N1422="zákl. přenesená",J1422,0)</f>
        <v>0</v>
      </c>
      <c r="BH1422" s="186">
        <f>IF(N1422="sníž. přenesená",J1422,0)</f>
        <v>0</v>
      </c>
      <c r="BI1422" s="186">
        <f>IF(N1422="nulová",J1422,0)</f>
        <v>0</v>
      </c>
      <c r="BJ1422" s="18" t="s">
        <v>81</v>
      </c>
      <c r="BK1422" s="186">
        <f>ROUND(I1422*H1422,2)</f>
        <v>0</v>
      </c>
      <c r="BL1422" s="18" t="s">
        <v>305</v>
      </c>
      <c r="BM1422" s="185" t="s">
        <v>1832</v>
      </c>
    </row>
    <row r="1423" spans="1:65" s="2" customFormat="1" ht="11.25">
      <c r="A1423" s="35"/>
      <c r="B1423" s="36"/>
      <c r="C1423" s="37"/>
      <c r="D1423" s="187" t="s">
        <v>158</v>
      </c>
      <c r="E1423" s="37"/>
      <c r="F1423" s="188" t="s">
        <v>1831</v>
      </c>
      <c r="G1423" s="37"/>
      <c r="H1423" s="37"/>
      <c r="I1423" s="189"/>
      <c r="J1423" s="37"/>
      <c r="K1423" s="37"/>
      <c r="L1423" s="40"/>
      <c r="M1423" s="190"/>
      <c r="N1423" s="191"/>
      <c r="O1423" s="65"/>
      <c r="P1423" s="65"/>
      <c r="Q1423" s="65"/>
      <c r="R1423" s="65"/>
      <c r="S1423" s="65"/>
      <c r="T1423" s="66"/>
      <c r="U1423" s="35"/>
      <c r="V1423" s="35"/>
      <c r="W1423" s="35"/>
      <c r="X1423" s="35"/>
      <c r="Y1423" s="35"/>
      <c r="Z1423" s="35"/>
      <c r="AA1423" s="35"/>
      <c r="AB1423" s="35"/>
      <c r="AC1423" s="35"/>
      <c r="AD1423" s="35"/>
      <c r="AE1423" s="35"/>
      <c r="AT1423" s="18" t="s">
        <v>158</v>
      </c>
      <c r="AU1423" s="18" t="s">
        <v>83</v>
      </c>
    </row>
    <row r="1424" spans="1:65" s="2" customFormat="1" ht="16.5" customHeight="1">
      <c r="A1424" s="35"/>
      <c r="B1424" s="36"/>
      <c r="C1424" s="174" t="s">
        <v>1833</v>
      </c>
      <c r="D1424" s="174" t="s">
        <v>151</v>
      </c>
      <c r="E1424" s="175" t="s">
        <v>1834</v>
      </c>
      <c r="F1424" s="176" t="s">
        <v>1835</v>
      </c>
      <c r="G1424" s="177" t="s">
        <v>265</v>
      </c>
      <c r="H1424" s="178">
        <v>0.307</v>
      </c>
      <c r="I1424" s="179"/>
      <c r="J1424" s="180">
        <f>ROUND(I1424*H1424,2)</f>
        <v>0</v>
      </c>
      <c r="K1424" s="176" t="s">
        <v>155</v>
      </c>
      <c r="L1424" s="40"/>
      <c r="M1424" s="181" t="s">
        <v>19</v>
      </c>
      <c r="N1424" s="182" t="s">
        <v>44</v>
      </c>
      <c r="O1424" s="65"/>
      <c r="P1424" s="183">
        <f>O1424*H1424</f>
        <v>0</v>
      </c>
      <c r="Q1424" s="183">
        <v>0</v>
      </c>
      <c r="R1424" s="183">
        <f>Q1424*H1424</f>
        <v>0</v>
      </c>
      <c r="S1424" s="183">
        <v>0</v>
      </c>
      <c r="T1424" s="184">
        <f>S1424*H1424</f>
        <v>0</v>
      </c>
      <c r="U1424" s="35"/>
      <c r="V1424" s="35"/>
      <c r="W1424" s="35"/>
      <c r="X1424" s="35"/>
      <c r="Y1424" s="35"/>
      <c r="Z1424" s="35"/>
      <c r="AA1424" s="35"/>
      <c r="AB1424" s="35"/>
      <c r="AC1424" s="35"/>
      <c r="AD1424" s="35"/>
      <c r="AE1424" s="35"/>
      <c r="AR1424" s="185" t="s">
        <v>305</v>
      </c>
      <c r="AT1424" s="185" t="s">
        <v>151</v>
      </c>
      <c r="AU1424" s="185" t="s">
        <v>83</v>
      </c>
      <c r="AY1424" s="18" t="s">
        <v>149</v>
      </c>
      <c r="BE1424" s="186">
        <f>IF(N1424="základní",J1424,0)</f>
        <v>0</v>
      </c>
      <c r="BF1424" s="186">
        <f>IF(N1424="snížená",J1424,0)</f>
        <v>0</v>
      </c>
      <c r="BG1424" s="186">
        <f>IF(N1424="zákl. přenesená",J1424,0)</f>
        <v>0</v>
      </c>
      <c r="BH1424" s="186">
        <f>IF(N1424="sníž. přenesená",J1424,0)</f>
        <v>0</v>
      </c>
      <c r="BI1424" s="186">
        <f>IF(N1424="nulová",J1424,0)</f>
        <v>0</v>
      </c>
      <c r="BJ1424" s="18" t="s">
        <v>81</v>
      </c>
      <c r="BK1424" s="186">
        <f>ROUND(I1424*H1424,2)</f>
        <v>0</v>
      </c>
      <c r="BL1424" s="18" t="s">
        <v>305</v>
      </c>
      <c r="BM1424" s="185" t="s">
        <v>1836</v>
      </c>
    </row>
    <row r="1425" spans="1:65" s="2" customFormat="1" ht="19.5">
      <c r="A1425" s="35"/>
      <c r="B1425" s="36"/>
      <c r="C1425" s="37"/>
      <c r="D1425" s="187" t="s">
        <v>158</v>
      </c>
      <c r="E1425" s="37"/>
      <c r="F1425" s="188" t="s">
        <v>1837</v>
      </c>
      <c r="G1425" s="37"/>
      <c r="H1425" s="37"/>
      <c r="I1425" s="189"/>
      <c r="J1425" s="37"/>
      <c r="K1425" s="37"/>
      <c r="L1425" s="40"/>
      <c r="M1425" s="190"/>
      <c r="N1425" s="191"/>
      <c r="O1425" s="65"/>
      <c r="P1425" s="65"/>
      <c r="Q1425" s="65"/>
      <c r="R1425" s="65"/>
      <c r="S1425" s="65"/>
      <c r="T1425" s="66"/>
      <c r="U1425" s="35"/>
      <c r="V1425" s="35"/>
      <c r="W1425" s="35"/>
      <c r="X1425" s="35"/>
      <c r="Y1425" s="35"/>
      <c r="Z1425" s="35"/>
      <c r="AA1425" s="35"/>
      <c r="AB1425" s="35"/>
      <c r="AC1425" s="35"/>
      <c r="AD1425" s="35"/>
      <c r="AE1425" s="35"/>
      <c r="AT1425" s="18" t="s">
        <v>158</v>
      </c>
      <c r="AU1425" s="18" t="s">
        <v>83</v>
      </c>
    </row>
    <row r="1426" spans="1:65" s="2" customFormat="1" ht="11.25">
      <c r="A1426" s="35"/>
      <c r="B1426" s="36"/>
      <c r="C1426" s="37"/>
      <c r="D1426" s="192" t="s">
        <v>160</v>
      </c>
      <c r="E1426" s="37"/>
      <c r="F1426" s="193" t="s">
        <v>1838</v>
      </c>
      <c r="G1426" s="37"/>
      <c r="H1426" s="37"/>
      <c r="I1426" s="189"/>
      <c r="J1426" s="37"/>
      <c r="K1426" s="37"/>
      <c r="L1426" s="40"/>
      <c r="M1426" s="190"/>
      <c r="N1426" s="191"/>
      <c r="O1426" s="65"/>
      <c r="P1426" s="65"/>
      <c r="Q1426" s="65"/>
      <c r="R1426" s="65"/>
      <c r="S1426" s="65"/>
      <c r="T1426" s="66"/>
      <c r="U1426" s="35"/>
      <c r="V1426" s="35"/>
      <c r="W1426" s="35"/>
      <c r="X1426" s="35"/>
      <c r="Y1426" s="35"/>
      <c r="Z1426" s="35"/>
      <c r="AA1426" s="35"/>
      <c r="AB1426" s="35"/>
      <c r="AC1426" s="35"/>
      <c r="AD1426" s="35"/>
      <c r="AE1426" s="35"/>
      <c r="AT1426" s="18" t="s">
        <v>160</v>
      </c>
      <c r="AU1426" s="18" t="s">
        <v>83</v>
      </c>
    </row>
    <row r="1427" spans="1:65" s="12" customFormat="1" ht="22.9" customHeight="1">
      <c r="B1427" s="158"/>
      <c r="C1427" s="159"/>
      <c r="D1427" s="160" t="s">
        <v>72</v>
      </c>
      <c r="E1427" s="172" t="s">
        <v>1839</v>
      </c>
      <c r="F1427" s="172" t="s">
        <v>1840</v>
      </c>
      <c r="G1427" s="159"/>
      <c r="H1427" s="159"/>
      <c r="I1427" s="162"/>
      <c r="J1427" s="173">
        <f>BK1427</f>
        <v>0</v>
      </c>
      <c r="K1427" s="159"/>
      <c r="L1427" s="164"/>
      <c r="M1427" s="165"/>
      <c r="N1427" s="166"/>
      <c r="O1427" s="166"/>
      <c r="P1427" s="167">
        <f>SUM(P1428:P1519)</f>
        <v>0</v>
      </c>
      <c r="Q1427" s="166"/>
      <c r="R1427" s="167">
        <f>SUM(R1428:R1519)</f>
        <v>0.56418012000000006</v>
      </c>
      <c r="S1427" s="166"/>
      <c r="T1427" s="168">
        <f>SUM(T1428:T1519)</f>
        <v>0.13878000000000001</v>
      </c>
      <c r="AR1427" s="169" t="s">
        <v>83</v>
      </c>
      <c r="AT1427" s="170" t="s">
        <v>72</v>
      </c>
      <c r="AU1427" s="170" t="s">
        <v>81</v>
      </c>
      <c r="AY1427" s="169" t="s">
        <v>149</v>
      </c>
      <c r="BK1427" s="171">
        <f>SUM(BK1428:BK1519)</f>
        <v>0</v>
      </c>
    </row>
    <row r="1428" spans="1:65" s="2" customFormat="1" ht="16.5" customHeight="1">
      <c r="A1428" s="35"/>
      <c r="B1428" s="36"/>
      <c r="C1428" s="174" t="s">
        <v>1841</v>
      </c>
      <c r="D1428" s="174" t="s">
        <v>151</v>
      </c>
      <c r="E1428" s="175" t="s">
        <v>1842</v>
      </c>
      <c r="F1428" s="176" t="s">
        <v>1843</v>
      </c>
      <c r="G1428" s="177" t="s">
        <v>174</v>
      </c>
      <c r="H1428" s="178">
        <v>2.15</v>
      </c>
      <c r="I1428" s="179"/>
      <c r="J1428" s="180">
        <f>ROUND(I1428*H1428,2)</f>
        <v>0</v>
      </c>
      <c r="K1428" s="176" t="s">
        <v>155</v>
      </c>
      <c r="L1428" s="40"/>
      <c r="M1428" s="181" t="s">
        <v>19</v>
      </c>
      <c r="N1428" s="182" t="s">
        <v>44</v>
      </c>
      <c r="O1428" s="65"/>
      <c r="P1428" s="183">
        <f>O1428*H1428</f>
        <v>0</v>
      </c>
      <c r="Q1428" s="183">
        <v>0</v>
      </c>
      <c r="R1428" s="183">
        <f>Q1428*H1428</f>
        <v>0</v>
      </c>
      <c r="S1428" s="183">
        <v>1.6E-2</v>
      </c>
      <c r="T1428" s="184">
        <f>S1428*H1428</f>
        <v>3.44E-2</v>
      </c>
      <c r="U1428" s="35"/>
      <c r="V1428" s="35"/>
      <c r="W1428" s="35"/>
      <c r="X1428" s="35"/>
      <c r="Y1428" s="35"/>
      <c r="Z1428" s="35"/>
      <c r="AA1428" s="35"/>
      <c r="AB1428" s="35"/>
      <c r="AC1428" s="35"/>
      <c r="AD1428" s="35"/>
      <c r="AE1428" s="35"/>
      <c r="AR1428" s="185" t="s">
        <v>305</v>
      </c>
      <c r="AT1428" s="185" t="s">
        <v>151</v>
      </c>
      <c r="AU1428" s="185" t="s">
        <v>83</v>
      </c>
      <c r="AY1428" s="18" t="s">
        <v>149</v>
      </c>
      <c r="BE1428" s="186">
        <f>IF(N1428="základní",J1428,0)</f>
        <v>0</v>
      </c>
      <c r="BF1428" s="186">
        <f>IF(N1428="snížená",J1428,0)</f>
        <v>0</v>
      </c>
      <c r="BG1428" s="186">
        <f>IF(N1428="zákl. přenesená",J1428,0)</f>
        <v>0</v>
      </c>
      <c r="BH1428" s="186">
        <f>IF(N1428="sníž. přenesená",J1428,0)</f>
        <v>0</v>
      </c>
      <c r="BI1428" s="186">
        <f>IF(N1428="nulová",J1428,0)</f>
        <v>0</v>
      </c>
      <c r="BJ1428" s="18" t="s">
        <v>81</v>
      </c>
      <c r="BK1428" s="186">
        <f>ROUND(I1428*H1428,2)</f>
        <v>0</v>
      </c>
      <c r="BL1428" s="18" t="s">
        <v>305</v>
      </c>
      <c r="BM1428" s="185" t="s">
        <v>1844</v>
      </c>
    </row>
    <row r="1429" spans="1:65" s="2" customFormat="1" ht="11.25">
      <c r="A1429" s="35"/>
      <c r="B1429" s="36"/>
      <c r="C1429" s="37"/>
      <c r="D1429" s="187" t="s">
        <v>158</v>
      </c>
      <c r="E1429" s="37"/>
      <c r="F1429" s="188" t="s">
        <v>1845</v>
      </c>
      <c r="G1429" s="37"/>
      <c r="H1429" s="37"/>
      <c r="I1429" s="189"/>
      <c r="J1429" s="37"/>
      <c r="K1429" s="37"/>
      <c r="L1429" s="40"/>
      <c r="M1429" s="190"/>
      <c r="N1429" s="191"/>
      <c r="O1429" s="65"/>
      <c r="P1429" s="65"/>
      <c r="Q1429" s="65"/>
      <c r="R1429" s="65"/>
      <c r="S1429" s="65"/>
      <c r="T1429" s="66"/>
      <c r="U1429" s="35"/>
      <c r="V1429" s="35"/>
      <c r="W1429" s="35"/>
      <c r="X1429" s="35"/>
      <c r="Y1429" s="35"/>
      <c r="Z1429" s="35"/>
      <c r="AA1429" s="35"/>
      <c r="AB1429" s="35"/>
      <c r="AC1429" s="35"/>
      <c r="AD1429" s="35"/>
      <c r="AE1429" s="35"/>
      <c r="AT1429" s="18" t="s">
        <v>158</v>
      </c>
      <c r="AU1429" s="18" t="s">
        <v>83</v>
      </c>
    </row>
    <row r="1430" spans="1:65" s="2" customFormat="1" ht="11.25">
      <c r="A1430" s="35"/>
      <c r="B1430" s="36"/>
      <c r="C1430" s="37"/>
      <c r="D1430" s="192" t="s">
        <v>160</v>
      </c>
      <c r="E1430" s="37"/>
      <c r="F1430" s="193" t="s">
        <v>1846</v>
      </c>
      <c r="G1430" s="37"/>
      <c r="H1430" s="37"/>
      <c r="I1430" s="189"/>
      <c r="J1430" s="37"/>
      <c r="K1430" s="37"/>
      <c r="L1430" s="40"/>
      <c r="M1430" s="190"/>
      <c r="N1430" s="191"/>
      <c r="O1430" s="65"/>
      <c r="P1430" s="65"/>
      <c r="Q1430" s="65"/>
      <c r="R1430" s="65"/>
      <c r="S1430" s="65"/>
      <c r="T1430" s="66"/>
      <c r="U1430" s="35"/>
      <c r="V1430" s="35"/>
      <c r="W1430" s="35"/>
      <c r="X1430" s="35"/>
      <c r="Y1430" s="35"/>
      <c r="Z1430" s="35"/>
      <c r="AA1430" s="35"/>
      <c r="AB1430" s="35"/>
      <c r="AC1430" s="35"/>
      <c r="AD1430" s="35"/>
      <c r="AE1430" s="35"/>
      <c r="AT1430" s="18" t="s">
        <v>160</v>
      </c>
      <c r="AU1430" s="18" t="s">
        <v>83</v>
      </c>
    </row>
    <row r="1431" spans="1:65" s="13" customFormat="1" ht="11.25">
      <c r="B1431" s="195"/>
      <c r="C1431" s="196"/>
      <c r="D1431" s="187" t="s">
        <v>169</v>
      </c>
      <c r="E1431" s="197" t="s">
        <v>19</v>
      </c>
      <c r="F1431" s="198" t="s">
        <v>1847</v>
      </c>
      <c r="G1431" s="196"/>
      <c r="H1431" s="199">
        <v>2.15</v>
      </c>
      <c r="I1431" s="200"/>
      <c r="J1431" s="196"/>
      <c r="K1431" s="196"/>
      <c r="L1431" s="201"/>
      <c r="M1431" s="202"/>
      <c r="N1431" s="203"/>
      <c r="O1431" s="203"/>
      <c r="P1431" s="203"/>
      <c r="Q1431" s="203"/>
      <c r="R1431" s="203"/>
      <c r="S1431" s="203"/>
      <c r="T1431" s="204"/>
      <c r="AT1431" s="205" t="s">
        <v>169</v>
      </c>
      <c r="AU1431" s="205" t="s">
        <v>83</v>
      </c>
      <c r="AV1431" s="13" t="s">
        <v>83</v>
      </c>
      <c r="AW1431" s="13" t="s">
        <v>34</v>
      </c>
      <c r="AX1431" s="13" t="s">
        <v>73</v>
      </c>
      <c r="AY1431" s="205" t="s">
        <v>149</v>
      </c>
    </row>
    <row r="1432" spans="1:65" s="2" customFormat="1" ht="16.5" customHeight="1">
      <c r="A1432" s="35"/>
      <c r="B1432" s="36"/>
      <c r="C1432" s="174" t="s">
        <v>1848</v>
      </c>
      <c r="D1432" s="174" t="s">
        <v>151</v>
      </c>
      <c r="E1432" s="175" t="s">
        <v>1849</v>
      </c>
      <c r="F1432" s="176" t="s">
        <v>1850</v>
      </c>
      <c r="G1432" s="177" t="s">
        <v>174</v>
      </c>
      <c r="H1432" s="178">
        <v>1.88</v>
      </c>
      <c r="I1432" s="179"/>
      <c r="J1432" s="180">
        <f>ROUND(I1432*H1432,2)</f>
        <v>0</v>
      </c>
      <c r="K1432" s="176" t="s">
        <v>19</v>
      </c>
      <c r="L1432" s="40"/>
      <c r="M1432" s="181" t="s">
        <v>19</v>
      </c>
      <c r="N1432" s="182" t="s">
        <v>44</v>
      </c>
      <c r="O1432" s="65"/>
      <c r="P1432" s="183">
        <f>O1432*H1432</f>
        <v>0</v>
      </c>
      <c r="Q1432" s="183">
        <v>0</v>
      </c>
      <c r="R1432" s="183">
        <f>Q1432*H1432</f>
        <v>0</v>
      </c>
      <c r="S1432" s="183">
        <v>2.4E-2</v>
      </c>
      <c r="T1432" s="184">
        <f>S1432*H1432</f>
        <v>4.512E-2</v>
      </c>
      <c r="U1432" s="35"/>
      <c r="V1432" s="35"/>
      <c r="W1432" s="35"/>
      <c r="X1432" s="35"/>
      <c r="Y1432" s="35"/>
      <c r="Z1432" s="35"/>
      <c r="AA1432" s="35"/>
      <c r="AB1432" s="35"/>
      <c r="AC1432" s="35"/>
      <c r="AD1432" s="35"/>
      <c r="AE1432" s="35"/>
      <c r="AR1432" s="185" t="s">
        <v>305</v>
      </c>
      <c r="AT1432" s="185" t="s">
        <v>151</v>
      </c>
      <c r="AU1432" s="185" t="s">
        <v>83</v>
      </c>
      <c r="AY1432" s="18" t="s">
        <v>149</v>
      </c>
      <c r="BE1432" s="186">
        <f>IF(N1432="základní",J1432,0)</f>
        <v>0</v>
      </c>
      <c r="BF1432" s="186">
        <f>IF(N1432="snížená",J1432,0)</f>
        <v>0</v>
      </c>
      <c r="BG1432" s="186">
        <f>IF(N1432="zákl. přenesená",J1432,0)</f>
        <v>0</v>
      </c>
      <c r="BH1432" s="186">
        <f>IF(N1432="sníž. přenesená",J1432,0)</f>
        <v>0</v>
      </c>
      <c r="BI1432" s="186">
        <f>IF(N1432="nulová",J1432,0)</f>
        <v>0</v>
      </c>
      <c r="BJ1432" s="18" t="s">
        <v>81</v>
      </c>
      <c r="BK1432" s="186">
        <f>ROUND(I1432*H1432,2)</f>
        <v>0</v>
      </c>
      <c r="BL1432" s="18" t="s">
        <v>305</v>
      </c>
      <c r="BM1432" s="185" t="s">
        <v>1851</v>
      </c>
    </row>
    <row r="1433" spans="1:65" s="2" customFormat="1" ht="11.25">
      <c r="A1433" s="35"/>
      <c r="B1433" s="36"/>
      <c r="C1433" s="37"/>
      <c r="D1433" s="187" t="s">
        <v>158</v>
      </c>
      <c r="E1433" s="37"/>
      <c r="F1433" s="188" t="s">
        <v>1852</v>
      </c>
      <c r="G1433" s="37"/>
      <c r="H1433" s="37"/>
      <c r="I1433" s="189"/>
      <c r="J1433" s="37"/>
      <c r="K1433" s="37"/>
      <c r="L1433" s="40"/>
      <c r="M1433" s="190"/>
      <c r="N1433" s="191"/>
      <c r="O1433" s="65"/>
      <c r="P1433" s="65"/>
      <c r="Q1433" s="65"/>
      <c r="R1433" s="65"/>
      <c r="S1433" s="65"/>
      <c r="T1433" s="66"/>
      <c r="U1433" s="35"/>
      <c r="V1433" s="35"/>
      <c r="W1433" s="35"/>
      <c r="X1433" s="35"/>
      <c r="Y1433" s="35"/>
      <c r="Z1433" s="35"/>
      <c r="AA1433" s="35"/>
      <c r="AB1433" s="35"/>
      <c r="AC1433" s="35"/>
      <c r="AD1433" s="35"/>
      <c r="AE1433" s="35"/>
      <c r="AT1433" s="18" t="s">
        <v>158</v>
      </c>
      <c r="AU1433" s="18" t="s">
        <v>83</v>
      </c>
    </row>
    <row r="1434" spans="1:65" s="13" customFormat="1" ht="11.25">
      <c r="B1434" s="195"/>
      <c r="C1434" s="196"/>
      <c r="D1434" s="187" t="s">
        <v>169</v>
      </c>
      <c r="E1434" s="197" t="s">
        <v>19</v>
      </c>
      <c r="F1434" s="198" t="s">
        <v>1853</v>
      </c>
      <c r="G1434" s="196"/>
      <c r="H1434" s="199">
        <v>1.88</v>
      </c>
      <c r="I1434" s="200"/>
      <c r="J1434" s="196"/>
      <c r="K1434" s="196"/>
      <c r="L1434" s="201"/>
      <c r="M1434" s="202"/>
      <c r="N1434" s="203"/>
      <c r="O1434" s="203"/>
      <c r="P1434" s="203"/>
      <c r="Q1434" s="203"/>
      <c r="R1434" s="203"/>
      <c r="S1434" s="203"/>
      <c r="T1434" s="204"/>
      <c r="AT1434" s="205" t="s">
        <v>169</v>
      </c>
      <c r="AU1434" s="205" t="s">
        <v>83</v>
      </c>
      <c r="AV1434" s="13" t="s">
        <v>83</v>
      </c>
      <c r="AW1434" s="13" t="s">
        <v>34</v>
      </c>
      <c r="AX1434" s="13" t="s">
        <v>73</v>
      </c>
      <c r="AY1434" s="205" t="s">
        <v>149</v>
      </c>
    </row>
    <row r="1435" spans="1:65" s="2" customFormat="1" ht="16.5" customHeight="1">
      <c r="A1435" s="35"/>
      <c r="B1435" s="36"/>
      <c r="C1435" s="174" t="s">
        <v>1854</v>
      </c>
      <c r="D1435" s="174" t="s">
        <v>151</v>
      </c>
      <c r="E1435" s="175" t="s">
        <v>1855</v>
      </c>
      <c r="F1435" s="176" t="s">
        <v>1856</v>
      </c>
      <c r="G1435" s="177" t="s">
        <v>174</v>
      </c>
      <c r="H1435" s="178">
        <v>6.35</v>
      </c>
      <c r="I1435" s="179"/>
      <c r="J1435" s="180">
        <f>ROUND(I1435*H1435,2)</f>
        <v>0</v>
      </c>
      <c r="K1435" s="176" t="s">
        <v>155</v>
      </c>
      <c r="L1435" s="40"/>
      <c r="M1435" s="181" t="s">
        <v>19</v>
      </c>
      <c r="N1435" s="182" t="s">
        <v>44</v>
      </c>
      <c r="O1435" s="65"/>
      <c r="P1435" s="183">
        <f>O1435*H1435</f>
        <v>0</v>
      </c>
      <c r="Q1435" s="183">
        <v>6.0000000000000002E-5</v>
      </c>
      <c r="R1435" s="183">
        <f>Q1435*H1435</f>
        <v>3.8099999999999999E-4</v>
      </c>
      <c r="S1435" s="183">
        <v>0</v>
      </c>
      <c r="T1435" s="184">
        <f>S1435*H1435</f>
        <v>0</v>
      </c>
      <c r="U1435" s="35"/>
      <c r="V1435" s="35"/>
      <c r="W1435" s="35"/>
      <c r="X1435" s="35"/>
      <c r="Y1435" s="35"/>
      <c r="Z1435" s="35"/>
      <c r="AA1435" s="35"/>
      <c r="AB1435" s="35"/>
      <c r="AC1435" s="35"/>
      <c r="AD1435" s="35"/>
      <c r="AE1435" s="35"/>
      <c r="AR1435" s="185" t="s">
        <v>305</v>
      </c>
      <c r="AT1435" s="185" t="s">
        <v>151</v>
      </c>
      <c r="AU1435" s="185" t="s">
        <v>83</v>
      </c>
      <c r="AY1435" s="18" t="s">
        <v>149</v>
      </c>
      <c r="BE1435" s="186">
        <f>IF(N1435="základní",J1435,0)</f>
        <v>0</v>
      </c>
      <c r="BF1435" s="186">
        <f>IF(N1435="snížená",J1435,0)</f>
        <v>0</v>
      </c>
      <c r="BG1435" s="186">
        <f>IF(N1435="zákl. přenesená",J1435,0)</f>
        <v>0</v>
      </c>
      <c r="BH1435" s="186">
        <f>IF(N1435="sníž. přenesená",J1435,0)</f>
        <v>0</v>
      </c>
      <c r="BI1435" s="186">
        <f>IF(N1435="nulová",J1435,0)</f>
        <v>0</v>
      </c>
      <c r="BJ1435" s="18" t="s">
        <v>81</v>
      </c>
      <c r="BK1435" s="186">
        <f>ROUND(I1435*H1435,2)</f>
        <v>0</v>
      </c>
      <c r="BL1435" s="18" t="s">
        <v>305</v>
      </c>
      <c r="BM1435" s="185" t="s">
        <v>1857</v>
      </c>
    </row>
    <row r="1436" spans="1:65" s="2" customFormat="1" ht="11.25">
      <c r="A1436" s="35"/>
      <c r="B1436" s="36"/>
      <c r="C1436" s="37"/>
      <c r="D1436" s="187" t="s">
        <v>158</v>
      </c>
      <c r="E1436" s="37"/>
      <c r="F1436" s="188" t="s">
        <v>1858</v>
      </c>
      <c r="G1436" s="37"/>
      <c r="H1436" s="37"/>
      <c r="I1436" s="189"/>
      <c r="J1436" s="37"/>
      <c r="K1436" s="37"/>
      <c r="L1436" s="40"/>
      <c r="M1436" s="190"/>
      <c r="N1436" s="191"/>
      <c r="O1436" s="65"/>
      <c r="P1436" s="65"/>
      <c r="Q1436" s="65"/>
      <c r="R1436" s="65"/>
      <c r="S1436" s="65"/>
      <c r="T1436" s="66"/>
      <c r="U1436" s="35"/>
      <c r="V1436" s="35"/>
      <c r="W1436" s="35"/>
      <c r="X1436" s="35"/>
      <c r="Y1436" s="35"/>
      <c r="Z1436" s="35"/>
      <c r="AA1436" s="35"/>
      <c r="AB1436" s="35"/>
      <c r="AC1436" s="35"/>
      <c r="AD1436" s="35"/>
      <c r="AE1436" s="35"/>
      <c r="AT1436" s="18" t="s">
        <v>158</v>
      </c>
      <c r="AU1436" s="18" t="s">
        <v>83</v>
      </c>
    </row>
    <row r="1437" spans="1:65" s="2" customFormat="1" ht="11.25">
      <c r="A1437" s="35"/>
      <c r="B1437" s="36"/>
      <c r="C1437" s="37"/>
      <c r="D1437" s="192" t="s">
        <v>160</v>
      </c>
      <c r="E1437" s="37"/>
      <c r="F1437" s="193" t="s">
        <v>1859</v>
      </c>
      <c r="G1437" s="37"/>
      <c r="H1437" s="37"/>
      <c r="I1437" s="189"/>
      <c r="J1437" s="37"/>
      <c r="K1437" s="37"/>
      <c r="L1437" s="40"/>
      <c r="M1437" s="190"/>
      <c r="N1437" s="191"/>
      <c r="O1437" s="65"/>
      <c r="P1437" s="65"/>
      <c r="Q1437" s="65"/>
      <c r="R1437" s="65"/>
      <c r="S1437" s="65"/>
      <c r="T1437" s="66"/>
      <c r="U1437" s="35"/>
      <c r="V1437" s="35"/>
      <c r="W1437" s="35"/>
      <c r="X1437" s="35"/>
      <c r="Y1437" s="35"/>
      <c r="Z1437" s="35"/>
      <c r="AA1437" s="35"/>
      <c r="AB1437" s="35"/>
      <c r="AC1437" s="35"/>
      <c r="AD1437" s="35"/>
      <c r="AE1437" s="35"/>
      <c r="AT1437" s="18" t="s">
        <v>160</v>
      </c>
      <c r="AU1437" s="18" t="s">
        <v>83</v>
      </c>
    </row>
    <row r="1438" spans="1:65" s="13" customFormat="1" ht="11.25">
      <c r="B1438" s="195"/>
      <c r="C1438" s="196"/>
      <c r="D1438" s="187" t="s">
        <v>169</v>
      </c>
      <c r="E1438" s="197" t="s">
        <v>19</v>
      </c>
      <c r="F1438" s="198" t="s">
        <v>1860</v>
      </c>
      <c r="G1438" s="196"/>
      <c r="H1438" s="199">
        <v>6.35</v>
      </c>
      <c r="I1438" s="200"/>
      <c r="J1438" s="196"/>
      <c r="K1438" s="196"/>
      <c r="L1438" s="201"/>
      <c r="M1438" s="202"/>
      <c r="N1438" s="203"/>
      <c r="O1438" s="203"/>
      <c r="P1438" s="203"/>
      <c r="Q1438" s="203"/>
      <c r="R1438" s="203"/>
      <c r="S1438" s="203"/>
      <c r="T1438" s="204"/>
      <c r="AT1438" s="205" t="s">
        <v>169</v>
      </c>
      <c r="AU1438" s="205" t="s">
        <v>83</v>
      </c>
      <c r="AV1438" s="13" t="s">
        <v>83</v>
      </c>
      <c r="AW1438" s="13" t="s">
        <v>34</v>
      </c>
      <c r="AX1438" s="13" t="s">
        <v>73</v>
      </c>
      <c r="AY1438" s="205" t="s">
        <v>149</v>
      </c>
    </row>
    <row r="1439" spans="1:65" s="2" customFormat="1" ht="16.5" customHeight="1">
      <c r="A1439" s="35"/>
      <c r="B1439" s="36"/>
      <c r="C1439" s="174" t="s">
        <v>1861</v>
      </c>
      <c r="D1439" s="174" t="s">
        <v>151</v>
      </c>
      <c r="E1439" s="175" t="s">
        <v>1862</v>
      </c>
      <c r="F1439" s="176" t="s">
        <v>1863</v>
      </c>
      <c r="G1439" s="177" t="s">
        <v>174</v>
      </c>
      <c r="H1439" s="178">
        <v>2.8</v>
      </c>
      <c r="I1439" s="179"/>
      <c r="J1439" s="180">
        <f>ROUND(I1439*H1439,2)</f>
        <v>0</v>
      </c>
      <c r="K1439" s="176" t="s">
        <v>155</v>
      </c>
      <c r="L1439" s="40"/>
      <c r="M1439" s="181" t="s">
        <v>19</v>
      </c>
      <c r="N1439" s="182" t="s">
        <v>44</v>
      </c>
      <c r="O1439" s="65"/>
      <c r="P1439" s="183">
        <f>O1439*H1439</f>
        <v>0</v>
      </c>
      <c r="Q1439" s="183">
        <v>1.1E-4</v>
      </c>
      <c r="R1439" s="183">
        <f>Q1439*H1439</f>
        <v>3.0800000000000001E-4</v>
      </c>
      <c r="S1439" s="183">
        <v>0</v>
      </c>
      <c r="T1439" s="184">
        <f>S1439*H1439</f>
        <v>0</v>
      </c>
      <c r="U1439" s="35"/>
      <c r="V1439" s="35"/>
      <c r="W1439" s="35"/>
      <c r="X1439" s="35"/>
      <c r="Y1439" s="35"/>
      <c r="Z1439" s="35"/>
      <c r="AA1439" s="35"/>
      <c r="AB1439" s="35"/>
      <c r="AC1439" s="35"/>
      <c r="AD1439" s="35"/>
      <c r="AE1439" s="35"/>
      <c r="AR1439" s="185" t="s">
        <v>305</v>
      </c>
      <c r="AT1439" s="185" t="s">
        <v>151</v>
      </c>
      <c r="AU1439" s="185" t="s">
        <v>83</v>
      </c>
      <c r="AY1439" s="18" t="s">
        <v>149</v>
      </c>
      <c r="BE1439" s="186">
        <f>IF(N1439="základní",J1439,0)</f>
        <v>0</v>
      </c>
      <c r="BF1439" s="186">
        <f>IF(N1439="snížená",J1439,0)</f>
        <v>0</v>
      </c>
      <c r="BG1439" s="186">
        <f>IF(N1439="zákl. přenesená",J1439,0)</f>
        <v>0</v>
      </c>
      <c r="BH1439" s="186">
        <f>IF(N1439="sníž. přenesená",J1439,0)</f>
        <v>0</v>
      </c>
      <c r="BI1439" s="186">
        <f>IF(N1439="nulová",J1439,0)</f>
        <v>0</v>
      </c>
      <c r="BJ1439" s="18" t="s">
        <v>81</v>
      </c>
      <c r="BK1439" s="186">
        <f>ROUND(I1439*H1439,2)</f>
        <v>0</v>
      </c>
      <c r="BL1439" s="18" t="s">
        <v>305</v>
      </c>
      <c r="BM1439" s="185" t="s">
        <v>1864</v>
      </c>
    </row>
    <row r="1440" spans="1:65" s="2" customFormat="1" ht="11.25">
      <c r="A1440" s="35"/>
      <c r="B1440" s="36"/>
      <c r="C1440" s="37"/>
      <c r="D1440" s="187" t="s">
        <v>158</v>
      </c>
      <c r="E1440" s="37"/>
      <c r="F1440" s="188" t="s">
        <v>1865</v>
      </c>
      <c r="G1440" s="37"/>
      <c r="H1440" s="37"/>
      <c r="I1440" s="189"/>
      <c r="J1440" s="37"/>
      <c r="K1440" s="37"/>
      <c r="L1440" s="40"/>
      <c r="M1440" s="190"/>
      <c r="N1440" s="191"/>
      <c r="O1440" s="65"/>
      <c r="P1440" s="65"/>
      <c r="Q1440" s="65"/>
      <c r="R1440" s="65"/>
      <c r="S1440" s="65"/>
      <c r="T1440" s="66"/>
      <c r="U1440" s="35"/>
      <c r="V1440" s="35"/>
      <c r="W1440" s="35"/>
      <c r="X1440" s="35"/>
      <c r="Y1440" s="35"/>
      <c r="Z1440" s="35"/>
      <c r="AA1440" s="35"/>
      <c r="AB1440" s="35"/>
      <c r="AC1440" s="35"/>
      <c r="AD1440" s="35"/>
      <c r="AE1440" s="35"/>
      <c r="AT1440" s="18" t="s">
        <v>158</v>
      </c>
      <c r="AU1440" s="18" t="s">
        <v>83</v>
      </c>
    </row>
    <row r="1441" spans="1:65" s="2" customFormat="1" ht="11.25">
      <c r="A1441" s="35"/>
      <c r="B1441" s="36"/>
      <c r="C1441" s="37"/>
      <c r="D1441" s="192" t="s">
        <v>160</v>
      </c>
      <c r="E1441" s="37"/>
      <c r="F1441" s="193" t="s">
        <v>1866</v>
      </c>
      <c r="G1441" s="37"/>
      <c r="H1441" s="37"/>
      <c r="I1441" s="189"/>
      <c r="J1441" s="37"/>
      <c r="K1441" s="37"/>
      <c r="L1441" s="40"/>
      <c r="M1441" s="190"/>
      <c r="N1441" s="191"/>
      <c r="O1441" s="65"/>
      <c r="P1441" s="65"/>
      <c r="Q1441" s="65"/>
      <c r="R1441" s="65"/>
      <c r="S1441" s="65"/>
      <c r="T1441" s="66"/>
      <c r="U1441" s="35"/>
      <c r="V1441" s="35"/>
      <c r="W1441" s="35"/>
      <c r="X1441" s="35"/>
      <c r="Y1441" s="35"/>
      <c r="Z1441" s="35"/>
      <c r="AA1441" s="35"/>
      <c r="AB1441" s="35"/>
      <c r="AC1441" s="35"/>
      <c r="AD1441" s="35"/>
      <c r="AE1441" s="35"/>
      <c r="AT1441" s="18" t="s">
        <v>160</v>
      </c>
      <c r="AU1441" s="18" t="s">
        <v>83</v>
      </c>
    </row>
    <row r="1442" spans="1:65" s="13" customFormat="1" ht="11.25">
      <c r="B1442" s="195"/>
      <c r="C1442" s="196"/>
      <c r="D1442" s="187" t="s">
        <v>169</v>
      </c>
      <c r="E1442" s="197" t="s">
        <v>19</v>
      </c>
      <c r="F1442" s="198" t="s">
        <v>1867</v>
      </c>
      <c r="G1442" s="196"/>
      <c r="H1442" s="199">
        <v>0.7</v>
      </c>
      <c r="I1442" s="200"/>
      <c r="J1442" s="196"/>
      <c r="K1442" s="196"/>
      <c r="L1442" s="201"/>
      <c r="M1442" s="202"/>
      <c r="N1442" s="203"/>
      <c r="O1442" s="203"/>
      <c r="P1442" s="203"/>
      <c r="Q1442" s="203"/>
      <c r="R1442" s="203"/>
      <c r="S1442" s="203"/>
      <c r="T1442" s="204"/>
      <c r="AT1442" s="205" t="s">
        <v>169</v>
      </c>
      <c r="AU1442" s="205" t="s">
        <v>83</v>
      </c>
      <c r="AV1442" s="13" t="s">
        <v>83</v>
      </c>
      <c r="AW1442" s="13" t="s">
        <v>34</v>
      </c>
      <c r="AX1442" s="13" t="s">
        <v>73</v>
      </c>
      <c r="AY1442" s="205" t="s">
        <v>149</v>
      </c>
    </row>
    <row r="1443" spans="1:65" s="13" customFormat="1" ht="11.25">
      <c r="B1443" s="195"/>
      <c r="C1443" s="196"/>
      <c r="D1443" s="187" t="s">
        <v>169</v>
      </c>
      <c r="E1443" s="197" t="s">
        <v>19</v>
      </c>
      <c r="F1443" s="198" t="s">
        <v>1868</v>
      </c>
      <c r="G1443" s="196"/>
      <c r="H1443" s="199">
        <v>2.1</v>
      </c>
      <c r="I1443" s="200"/>
      <c r="J1443" s="196"/>
      <c r="K1443" s="196"/>
      <c r="L1443" s="201"/>
      <c r="M1443" s="202"/>
      <c r="N1443" s="203"/>
      <c r="O1443" s="203"/>
      <c r="P1443" s="203"/>
      <c r="Q1443" s="203"/>
      <c r="R1443" s="203"/>
      <c r="S1443" s="203"/>
      <c r="T1443" s="204"/>
      <c r="AT1443" s="205" t="s">
        <v>169</v>
      </c>
      <c r="AU1443" s="205" t="s">
        <v>83</v>
      </c>
      <c r="AV1443" s="13" t="s">
        <v>83</v>
      </c>
      <c r="AW1443" s="13" t="s">
        <v>34</v>
      </c>
      <c r="AX1443" s="13" t="s">
        <v>73</v>
      </c>
      <c r="AY1443" s="205" t="s">
        <v>149</v>
      </c>
    </row>
    <row r="1444" spans="1:65" s="2" customFormat="1" ht="16.5" customHeight="1">
      <c r="A1444" s="35"/>
      <c r="B1444" s="36"/>
      <c r="C1444" s="216" t="s">
        <v>1869</v>
      </c>
      <c r="D1444" s="216" t="s">
        <v>556</v>
      </c>
      <c r="E1444" s="217" t="s">
        <v>984</v>
      </c>
      <c r="F1444" s="218" t="s">
        <v>985</v>
      </c>
      <c r="G1444" s="219" t="s">
        <v>986</v>
      </c>
      <c r="H1444" s="220">
        <v>326.87400000000002</v>
      </c>
      <c r="I1444" s="221"/>
      <c r="J1444" s="222">
        <f>ROUND(I1444*H1444,2)</f>
        <v>0</v>
      </c>
      <c r="K1444" s="218" t="s">
        <v>19</v>
      </c>
      <c r="L1444" s="223"/>
      <c r="M1444" s="224" t="s">
        <v>19</v>
      </c>
      <c r="N1444" s="225" t="s">
        <v>44</v>
      </c>
      <c r="O1444" s="65"/>
      <c r="P1444" s="183">
        <f>O1444*H1444</f>
        <v>0</v>
      </c>
      <c r="Q1444" s="183">
        <v>0</v>
      </c>
      <c r="R1444" s="183">
        <f>Q1444*H1444</f>
        <v>0</v>
      </c>
      <c r="S1444" s="183">
        <v>0</v>
      </c>
      <c r="T1444" s="184">
        <f>S1444*H1444</f>
        <v>0</v>
      </c>
      <c r="U1444" s="35"/>
      <c r="V1444" s="35"/>
      <c r="W1444" s="35"/>
      <c r="X1444" s="35"/>
      <c r="Y1444" s="35"/>
      <c r="Z1444" s="35"/>
      <c r="AA1444" s="35"/>
      <c r="AB1444" s="35"/>
      <c r="AC1444" s="35"/>
      <c r="AD1444" s="35"/>
      <c r="AE1444" s="35"/>
      <c r="AR1444" s="185" t="s">
        <v>480</v>
      </c>
      <c r="AT1444" s="185" t="s">
        <v>556</v>
      </c>
      <c r="AU1444" s="185" t="s">
        <v>83</v>
      </c>
      <c r="AY1444" s="18" t="s">
        <v>149</v>
      </c>
      <c r="BE1444" s="186">
        <f>IF(N1444="základní",J1444,0)</f>
        <v>0</v>
      </c>
      <c r="BF1444" s="186">
        <f>IF(N1444="snížená",J1444,0)</f>
        <v>0</v>
      </c>
      <c r="BG1444" s="186">
        <f>IF(N1444="zákl. přenesená",J1444,0)</f>
        <v>0</v>
      </c>
      <c r="BH1444" s="186">
        <f>IF(N1444="sníž. přenesená",J1444,0)</f>
        <v>0</v>
      </c>
      <c r="BI1444" s="186">
        <f>IF(N1444="nulová",J1444,0)</f>
        <v>0</v>
      </c>
      <c r="BJ1444" s="18" t="s">
        <v>81</v>
      </c>
      <c r="BK1444" s="186">
        <f>ROUND(I1444*H1444,2)</f>
        <v>0</v>
      </c>
      <c r="BL1444" s="18" t="s">
        <v>305</v>
      </c>
      <c r="BM1444" s="185" t="s">
        <v>1870</v>
      </c>
    </row>
    <row r="1445" spans="1:65" s="2" customFormat="1" ht="11.25">
      <c r="A1445" s="35"/>
      <c r="B1445" s="36"/>
      <c r="C1445" s="37"/>
      <c r="D1445" s="187" t="s">
        <v>158</v>
      </c>
      <c r="E1445" s="37"/>
      <c r="F1445" s="188" t="s">
        <v>985</v>
      </c>
      <c r="G1445" s="37"/>
      <c r="H1445" s="37"/>
      <c r="I1445" s="189"/>
      <c r="J1445" s="37"/>
      <c r="K1445" s="37"/>
      <c r="L1445" s="40"/>
      <c r="M1445" s="190"/>
      <c r="N1445" s="191"/>
      <c r="O1445" s="65"/>
      <c r="P1445" s="65"/>
      <c r="Q1445" s="65"/>
      <c r="R1445" s="65"/>
      <c r="S1445" s="65"/>
      <c r="T1445" s="66"/>
      <c r="U1445" s="35"/>
      <c r="V1445" s="35"/>
      <c r="W1445" s="35"/>
      <c r="X1445" s="35"/>
      <c r="Y1445" s="35"/>
      <c r="Z1445" s="35"/>
      <c r="AA1445" s="35"/>
      <c r="AB1445" s="35"/>
      <c r="AC1445" s="35"/>
      <c r="AD1445" s="35"/>
      <c r="AE1445" s="35"/>
      <c r="AT1445" s="18" t="s">
        <v>158</v>
      </c>
      <c r="AU1445" s="18" t="s">
        <v>83</v>
      </c>
    </row>
    <row r="1446" spans="1:65" s="14" customFormat="1" ht="11.25">
      <c r="B1446" s="206"/>
      <c r="C1446" s="207"/>
      <c r="D1446" s="187" t="s">
        <v>169</v>
      </c>
      <c r="E1446" s="208" t="s">
        <v>19</v>
      </c>
      <c r="F1446" s="209" t="s">
        <v>204</v>
      </c>
      <c r="G1446" s="207"/>
      <c r="H1446" s="208" t="s">
        <v>19</v>
      </c>
      <c r="I1446" s="210"/>
      <c r="J1446" s="207"/>
      <c r="K1446" s="207"/>
      <c r="L1446" s="211"/>
      <c r="M1446" s="212"/>
      <c r="N1446" s="213"/>
      <c r="O1446" s="213"/>
      <c r="P1446" s="213"/>
      <c r="Q1446" s="213"/>
      <c r="R1446" s="213"/>
      <c r="S1446" s="213"/>
      <c r="T1446" s="214"/>
      <c r="AT1446" s="215" t="s">
        <v>169</v>
      </c>
      <c r="AU1446" s="215" t="s">
        <v>83</v>
      </c>
      <c r="AV1446" s="14" t="s">
        <v>81</v>
      </c>
      <c r="AW1446" s="14" t="s">
        <v>34</v>
      </c>
      <c r="AX1446" s="14" t="s">
        <v>73</v>
      </c>
      <c r="AY1446" s="215" t="s">
        <v>149</v>
      </c>
    </row>
    <row r="1447" spans="1:65" s="14" customFormat="1" ht="11.25">
      <c r="B1447" s="206"/>
      <c r="C1447" s="207"/>
      <c r="D1447" s="187" t="s">
        <v>169</v>
      </c>
      <c r="E1447" s="208" t="s">
        <v>19</v>
      </c>
      <c r="F1447" s="209" t="s">
        <v>1871</v>
      </c>
      <c r="G1447" s="207"/>
      <c r="H1447" s="208" t="s">
        <v>19</v>
      </c>
      <c r="I1447" s="210"/>
      <c r="J1447" s="207"/>
      <c r="K1447" s="207"/>
      <c r="L1447" s="211"/>
      <c r="M1447" s="212"/>
      <c r="N1447" s="213"/>
      <c r="O1447" s="213"/>
      <c r="P1447" s="213"/>
      <c r="Q1447" s="213"/>
      <c r="R1447" s="213"/>
      <c r="S1447" s="213"/>
      <c r="T1447" s="214"/>
      <c r="AT1447" s="215" t="s">
        <v>169</v>
      </c>
      <c r="AU1447" s="215" t="s">
        <v>83</v>
      </c>
      <c r="AV1447" s="14" t="s">
        <v>81</v>
      </c>
      <c r="AW1447" s="14" t="s">
        <v>34</v>
      </c>
      <c r="AX1447" s="14" t="s">
        <v>73</v>
      </c>
      <c r="AY1447" s="215" t="s">
        <v>149</v>
      </c>
    </row>
    <row r="1448" spans="1:65" s="13" customFormat="1" ht="11.25">
      <c r="B1448" s="195"/>
      <c r="C1448" s="196"/>
      <c r="D1448" s="187" t="s">
        <v>169</v>
      </c>
      <c r="E1448" s="197" t="s">
        <v>19</v>
      </c>
      <c r="F1448" s="198" t="s">
        <v>1872</v>
      </c>
      <c r="G1448" s="196"/>
      <c r="H1448" s="199">
        <v>60.048000000000002</v>
      </c>
      <c r="I1448" s="200"/>
      <c r="J1448" s="196"/>
      <c r="K1448" s="196"/>
      <c r="L1448" s="201"/>
      <c r="M1448" s="202"/>
      <c r="N1448" s="203"/>
      <c r="O1448" s="203"/>
      <c r="P1448" s="203"/>
      <c r="Q1448" s="203"/>
      <c r="R1448" s="203"/>
      <c r="S1448" s="203"/>
      <c r="T1448" s="204"/>
      <c r="AT1448" s="205" t="s">
        <v>169</v>
      </c>
      <c r="AU1448" s="205" t="s">
        <v>83</v>
      </c>
      <c r="AV1448" s="13" t="s">
        <v>83</v>
      </c>
      <c r="AW1448" s="13" t="s">
        <v>34</v>
      </c>
      <c r="AX1448" s="13" t="s">
        <v>73</v>
      </c>
      <c r="AY1448" s="205" t="s">
        <v>149</v>
      </c>
    </row>
    <row r="1449" spans="1:65" s="14" customFormat="1" ht="11.25">
      <c r="B1449" s="206"/>
      <c r="C1449" s="207"/>
      <c r="D1449" s="187" t="s">
        <v>169</v>
      </c>
      <c r="E1449" s="208" t="s">
        <v>19</v>
      </c>
      <c r="F1449" s="209" t="s">
        <v>1873</v>
      </c>
      <c r="G1449" s="207"/>
      <c r="H1449" s="208" t="s">
        <v>19</v>
      </c>
      <c r="I1449" s="210"/>
      <c r="J1449" s="207"/>
      <c r="K1449" s="207"/>
      <c r="L1449" s="211"/>
      <c r="M1449" s="212"/>
      <c r="N1449" s="213"/>
      <c r="O1449" s="213"/>
      <c r="P1449" s="213"/>
      <c r="Q1449" s="213"/>
      <c r="R1449" s="213"/>
      <c r="S1449" s="213"/>
      <c r="T1449" s="214"/>
      <c r="AT1449" s="215" t="s">
        <v>169</v>
      </c>
      <c r="AU1449" s="215" t="s">
        <v>83</v>
      </c>
      <c r="AV1449" s="14" t="s">
        <v>81</v>
      </c>
      <c r="AW1449" s="14" t="s">
        <v>34</v>
      </c>
      <c r="AX1449" s="14" t="s">
        <v>73</v>
      </c>
      <c r="AY1449" s="215" t="s">
        <v>149</v>
      </c>
    </row>
    <row r="1450" spans="1:65" s="13" customFormat="1" ht="11.25">
      <c r="B1450" s="195"/>
      <c r="C1450" s="196"/>
      <c r="D1450" s="187" t="s">
        <v>169</v>
      </c>
      <c r="E1450" s="197" t="s">
        <v>19</v>
      </c>
      <c r="F1450" s="198" t="s">
        <v>1874</v>
      </c>
      <c r="G1450" s="196"/>
      <c r="H1450" s="199">
        <v>24.632999999999999</v>
      </c>
      <c r="I1450" s="200"/>
      <c r="J1450" s="196"/>
      <c r="K1450" s="196"/>
      <c r="L1450" s="201"/>
      <c r="M1450" s="202"/>
      <c r="N1450" s="203"/>
      <c r="O1450" s="203"/>
      <c r="P1450" s="203"/>
      <c r="Q1450" s="203"/>
      <c r="R1450" s="203"/>
      <c r="S1450" s="203"/>
      <c r="T1450" s="204"/>
      <c r="AT1450" s="205" t="s">
        <v>169</v>
      </c>
      <c r="AU1450" s="205" t="s">
        <v>83</v>
      </c>
      <c r="AV1450" s="13" t="s">
        <v>83</v>
      </c>
      <c r="AW1450" s="13" t="s">
        <v>34</v>
      </c>
      <c r="AX1450" s="13" t="s">
        <v>73</v>
      </c>
      <c r="AY1450" s="205" t="s">
        <v>149</v>
      </c>
    </row>
    <row r="1451" spans="1:65" s="14" customFormat="1" ht="11.25">
      <c r="B1451" s="206"/>
      <c r="C1451" s="207"/>
      <c r="D1451" s="187" t="s">
        <v>169</v>
      </c>
      <c r="E1451" s="208" t="s">
        <v>19</v>
      </c>
      <c r="F1451" s="209" t="s">
        <v>1875</v>
      </c>
      <c r="G1451" s="207"/>
      <c r="H1451" s="208" t="s">
        <v>19</v>
      </c>
      <c r="I1451" s="210"/>
      <c r="J1451" s="207"/>
      <c r="K1451" s="207"/>
      <c r="L1451" s="211"/>
      <c r="M1451" s="212"/>
      <c r="N1451" s="213"/>
      <c r="O1451" s="213"/>
      <c r="P1451" s="213"/>
      <c r="Q1451" s="213"/>
      <c r="R1451" s="213"/>
      <c r="S1451" s="213"/>
      <c r="T1451" s="214"/>
      <c r="AT1451" s="215" t="s">
        <v>169</v>
      </c>
      <c r="AU1451" s="215" t="s">
        <v>83</v>
      </c>
      <c r="AV1451" s="14" t="s">
        <v>81</v>
      </c>
      <c r="AW1451" s="14" t="s">
        <v>34</v>
      </c>
      <c r="AX1451" s="14" t="s">
        <v>73</v>
      </c>
      <c r="AY1451" s="215" t="s">
        <v>149</v>
      </c>
    </row>
    <row r="1452" spans="1:65" s="13" customFormat="1" ht="11.25">
      <c r="B1452" s="195"/>
      <c r="C1452" s="196"/>
      <c r="D1452" s="187" t="s">
        <v>169</v>
      </c>
      <c r="E1452" s="197" t="s">
        <v>19</v>
      </c>
      <c r="F1452" s="198" t="s">
        <v>1876</v>
      </c>
      <c r="G1452" s="196"/>
      <c r="H1452" s="199">
        <v>82.376999999999995</v>
      </c>
      <c r="I1452" s="200"/>
      <c r="J1452" s="196"/>
      <c r="K1452" s="196"/>
      <c r="L1452" s="201"/>
      <c r="M1452" s="202"/>
      <c r="N1452" s="203"/>
      <c r="O1452" s="203"/>
      <c r="P1452" s="203"/>
      <c r="Q1452" s="203"/>
      <c r="R1452" s="203"/>
      <c r="S1452" s="203"/>
      <c r="T1452" s="204"/>
      <c r="AT1452" s="205" t="s">
        <v>169</v>
      </c>
      <c r="AU1452" s="205" t="s">
        <v>83</v>
      </c>
      <c r="AV1452" s="13" t="s">
        <v>83</v>
      </c>
      <c r="AW1452" s="13" t="s">
        <v>34</v>
      </c>
      <c r="AX1452" s="13" t="s">
        <v>73</v>
      </c>
      <c r="AY1452" s="205" t="s">
        <v>149</v>
      </c>
    </row>
    <row r="1453" spans="1:65" s="14" customFormat="1" ht="11.25">
      <c r="B1453" s="206"/>
      <c r="C1453" s="207"/>
      <c r="D1453" s="187" t="s">
        <v>169</v>
      </c>
      <c r="E1453" s="208" t="s">
        <v>19</v>
      </c>
      <c r="F1453" s="209" t="s">
        <v>1877</v>
      </c>
      <c r="G1453" s="207"/>
      <c r="H1453" s="208" t="s">
        <v>19</v>
      </c>
      <c r="I1453" s="210"/>
      <c r="J1453" s="207"/>
      <c r="K1453" s="207"/>
      <c r="L1453" s="211"/>
      <c r="M1453" s="212"/>
      <c r="N1453" s="213"/>
      <c r="O1453" s="213"/>
      <c r="P1453" s="213"/>
      <c r="Q1453" s="213"/>
      <c r="R1453" s="213"/>
      <c r="S1453" s="213"/>
      <c r="T1453" s="214"/>
      <c r="AT1453" s="215" t="s">
        <v>169</v>
      </c>
      <c r="AU1453" s="215" t="s">
        <v>83</v>
      </c>
      <c r="AV1453" s="14" t="s">
        <v>81</v>
      </c>
      <c r="AW1453" s="14" t="s">
        <v>34</v>
      </c>
      <c r="AX1453" s="14" t="s">
        <v>73</v>
      </c>
      <c r="AY1453" s="215" t="s">
        <v>149</v>
      </c>
    </row>
    <row r="1454" spans="1:65" s="13" customFormat="1" ht="11.25">
      <c r="B1454" s="195"/>
      <c r="C1454" s="196"/>
      <c r="D1454" s="187" t="s">
        <v>169</v>
      </c>
      <c r="E1454" s="197" t="s">
        <v>19</v>
      </c>
      <c r="F1454" s="198" t="s">
        <v>1878</v>
      </c>
      <c r="G1454" s="196"/>
      <c r="H1454" s="199">
        <v>39.692999999999998</v>
      </c>
      <c r="I1454" s="200"/>
      <c r="J1454" s="196"/>
      <c r="K1454" s="196"/>
      <c r="L1454" s="201"/>
      <c r="M1454" s="202"/>
      <c r="N1454" s="203"/>
      <c r="O1454" s="203"/>
      <c r="P1454" s="203"/>
      <c r="Q1454" s="203"/>
      <c r="R1454" s="203"/>
      <c r="S1454" s="203"/>
      <c r="T1454" s="204"/>
      <c r="AT1454" s="205" t="s">
        <v>169</v>
      </c>
      <c r="AU1454" s="205" t="s">
        <v>83</v>
      </c>
      <c r="AV1454" s="13" t="s">
        <v>83</v>
      </c>
      <c r="AW1454" s="13" t="s">
        <v>34</v>
      </c>
      <c r="AX1454" s="13" t="s">
        <v>73</v>
      </c>
      <c r="AY1454" s="205" t="s">
        <v>149</v>
      </c>
    </row>
    <row r="1455" spans="1:65" s="14" customFormat="1" ht="11.25">
      <c r="B1455" s="206"/>
      <c r="C1455" s="207"/>
      <c r="D1455" s="187" t="s">
        <v>169</v>
      </c>
      <c r="E1455" s="208" t="s">
        <v>19</v>
      </c>
      <c r="F1455" s="209" t="s">
        <v>206</v>
      </c>
      <c r="G1455" s="207"/>
      <c r="H1455" s="208" t="s">
        <v>19</v>
      </c>
      <c r="I1455" s="210"/>
      <c r="J1455" s="207"/>
      <c r="K1455" s="207"/>
      <c r="L1455" s="211"/>
      <c r="M1455" s="212"/>
      <c r="N1455" s="213"/>
      <c r="O1455" s="213"/>
      <c r="P1455" s="213"/>
      <c r="Q1455" s="213"/>
      <c r="R1455" s="213"/>
      <c r="S1455" s="213"/>
      <c r="T1455" s="214"/>
      <c r="AT1455" s="215" t="s">
        <v>169</v>
      </c>
      <c r="AU1455" s="215" t="s">
        <v>83</v>
      </c>
      <c r="AV1455" s="14" t="s">
        <v>81</v>
      </c>
      <c r="AW1455" s="14" t="s">
        <v>34</v>
      </c>
      <c r="AX1455" s="14" t="s">
        <v>73</v>
      </c>
      <c r="AY1455" s="215" t="s">
        <v>149</v>
      </c>
    </row>
    <row r="1456" spans="1:65" s="14" customFormat="1" ht="11.25">
      <c r="B1456" s="206"/>
      <c r="C1456" s="207"/>
      <c r="D1456" s="187" t="s">
        <v>169</v>
      </c>
      <c r="E1456" s="208" t="s">
        <v>19</v>
      </c>
      <c r="F1456" s="209" t="s">
        <v>1879</v>
      </c>
      <c r="G1456" s="207"/>
      <c r="H1456" s="208" t="s">
        <v>19</v>
      </c>
      <c r="I1456" s="210"/>
      <c r="J1456" s="207"/>
      <c r="K1456" s="207"/>
      <c r="L1456" s="211"/>
      <c r="M1456" s="212"/>
      <c r="N1456" s="213"/>
      <c r="O1456" s="213"/>
      <c r="P1456" s="213"/>
      <c r="Q1456" s="213"/>
      <c r="R1456" s="213"/>
      <c r="S1456" s="213"/>
      <c r="T1456" s="214"/>
      <c r="AT1456" s="215" t="s">
        <v>169</v>
      </c>
      <c r="AU1456" s="215" t="s">
        <v>83</v>
      </c>
      <c r="AV1456" s="14" t="s">
        <v>81</v>
      </c>
      <c r="AW1456" s="14" t="s">
        <v>34</v>
      </c>
      <c r="AX1456" s="14" t="s">
        <v>73</v>
      </c>
      <c r="AY1456" s="215" t="s">
        <v>149</v>
      </c>
    </row>
    <row r="1457" spans="1:65" s="13" customFormat="1" ht="11.25">
      <c r="B1457" s="195"/>
      <c r="C1457" s="196"/>
      <c r="D1457" s="187" t="s">
        <v>169</v>
      </c>
      <c r="E1457" s="197" t="s">
        <v>19</v>
      </c>
      <c r="F1457" s="198" t="s">
        <v>1880</v>
      </c>
      <c r="G1457" s="196"/>
      <c r="H1457" s="199">
        <v>95.76</v>
      </c>
      <c r="I1457" s="200"/>
      <c r="J1457" s="196"/>
      <c r="K1457" s="196"/>
      <c r="L1457" s="201"/>
      <c r="M1457" s="202"/>
      <c r="N1457" s="203"/>
      <c r="O1457" s="203"/>
      <c r="P1457" s="203"/>
      <c r="Q1457" s="203"/>
      <c r="R1457" s="203"/>
      <c r="S1457" s="203"/>
      <c r="T1457" s="204"/>
      <c r="AT1457" s="205" t="s">
        <v>169</v>
      </c>
      <c r="AU1457" s="205" t="s">
        <v>83</v>
      </c>
      <c r="AV1457" s="13" t="s">
        <v>83</v>
      </c>
      <c r="AW1457" s="13" t="s">
        <v>34</v>
      </c>
      <c r="AX1457" s="13" t="s">
        <v>73</v>
      </c>
      <c r="AY1457" s="205" t="s">
        <v>149</v>
      </c>
    </row>
    <row r="1458" spans="1:65" s="14" customFormat="1" ht="11.25">
      <c r="B1458" s="206"/>
      <c r="C1458" s="207"/>
      <c r="D1458" s="187" t="s">
        <v>169</v>
      </c>
      <c r="E1458" s="208" t="s">
        <v>19</v>
      </c>
      <c r="F1458" s="209" t="s">
        <v>1881</v>
      </c>
      <c r="G1458" s="207"/>
      <c r="H1458" s="208" t="s">
        <v>19</v>
      </c>
      <c r="I1458" s="210"/>
      <c r="J1458" s="207"/>
      <c r="K1458" s="207"/>
      <c r="L1458" s="211"/>
      <c r="M1458" s="212"/>
      <c r="N1458" s="213"/>
      <c r="O1458" s="213"/>
      <c r="P1458" s="213"/>
      <c r="Q1458" s="213"/>
      <c r="R1458" s="213"/>
      <c r="S1458" s="213"/>
      <c r="T1458" s="214"/>
      <c r="AT1458" s="215" t="s">
        <v>169</v>
      </c>
      <c r="AU1458" s="215" t="s">
        <v>83</v>
      </c>
      <c r="AV1458" s="14" t="s">
        <v>81</v>
      </c>
      <c r="AW1458" s="14" t="s">
        <v>34</v>
      </c>
      <c r="AX1458" s="14" t="s">
        <v>73</v>
      </c>
      <c r="AY1458" s="215" t="s">
        <v>149</v>
      </c>
    </row>
    <row r="1459" spans="1:65" s="13" customFormat="1" ht="11.25">
      <c r="B1459" s="195"/>
      <c r="C1459" s="196"/>
      <c r="D1459" s="187" t="s">
        <v>169</v>
      </c>
      <c r="E1459" s="197" t="s">
        <v>19</v>
      </c>
      <c r="F1459" s="198" t="s">
        <v>1882</v>
      </c>
      <c r="G1459" s="196"/>
      <c r="H1459" s="199">
        <v>8</v>
      </c>
      <c r="I1459" s="200"/>
      <c r="J1459" s="196"/>
      <c r="K1459" s="196"/>
      <c r="L1459" s="201"/>
      <c r="M1459" s="202"/>
      <c r="N1459" s="203"/>
      <c r="O1459" s="203"/>
      <c r="P1459" s="203"/>
      <c r="Q1459" s="203"/>
      <c r="R1459" s="203"/>
      <c r="S1459" s="203"/>
      <c r="T1459" s="204"/>
      <c r="AT1459" s="205" t="s">
        <v>169</v>
      </c>
      <c r="AU1459" s="205" t="s">
        <v>83</v>
      </c>
      <c r="AV1459" s="13" t="s">
        <v>83</v>
      </c>
      <c r="AW1459" s="13" t="s">
        <v>34</v>
      </c>
      <c r="AX1459" s="13" t="s">
        <v>73</v>
      </c>
      <c r="AY1459" s="205" t="s">
        <v>149</v>
      </c>
    </row>
    <row r="1460" spans="1:65" s="14" customFormat="1" ht="11.25">
      <c r="B1460" s="206"/>
      <c r="C1460" s="207"/>
      <c r="D1460" s="187" t="s">
        <v>169</v>
      </c>
      <c r="E1460" s="208" t="s">
        <v>19</v>
      </c>
      <c r="F1460" s="209" t="s">
        <v>1883</v>
      </c>
      <c r="G1460" s="207"/>
      <c r="H1460" s="208" t="s">
        <v>19</v>
      </c>
      <c r="I1460" s="210"/>
      <c r="J1460" s="207"/>
      <c r="K1460" s="207"/>
      <c r="L1460" s="211"/>
      <c r="M1460" s="212"/>
      <c r="N1460" s="213"/>
      <c r="O1460" s="213"/>
      <c r="P1460" s="213"/>
      <c r="Q1460" s="213"/>
      <c r="R1460" s="213"/>
      <c r="S1460" s="213"/>
      <c r="T1460" s="214"/>
      <c r="AT1460" s="215" t="s">
        <v>169</v>
      </c>
      <c r="AU1460" s="215" t="s">
        <v>83</v>
      </c>
      <c r="AV1460" s="14" t="s">
        <v>81</v>
      </c>
      <c r="AW1460" s="14" t="s">
        <v>34</v>
      </c>
      <c r="AX1460" s="14" t="s">
        <v>73</v>
      </c>
      <c r="AY1460" s="215" t="s">
        <v>149</v>
      </c>
    </row>
    <row r="1461" spans="1:65" s="13" customFormat="1" ht="11.25">
      <c r="B1461" s="195"/>
      <c r="C1461" s="196"/>
      <c r="D1461" s="187" t="s">
        <v>169</v>
      </c>
      <c r="E1461" s="197" t="s">
        <v>19</v>
      </c>
      <c r="F1461" s="198" t="s">
        <v>1884</v>
      </c>
      <c r="G1461" s="196"/>
      <c r="H1461" s="199">
        <v>14.315</v>
      </c>
      <c r="I1461" s="200"/>
      <c r="J1461" s="196"/>
      <c r="K1461" s="196"/>
      <c r="L1461" s="201"/>
      <c r="M1461" s="202"/>
      <c r="N1461" s="203"/>
      <c r="O1461" s="203"/>
      <c r="P1461" s="203"/>
      <c r="Q1461" s="203"/>
      <c r="R1461" s="203"/>
      <c r="S1461" s="203"/>
      <c r="T1461" s="204"/>
      <c r="AT1461" s="205" t="s">
        <v>169</v>
      </c>
      <c r="AU1461" s="205" t="s">
        <v>83</v>
      </c>
      <c r="AV1461" s="13" t="s">
        <v>83</v>
      </c>
      <c r="AW1461" s="13" t="s">
        <v>34</v>
      </c>
      <c r="AX1461" s="13" t="s">
        <v>73</v>
      </c>
      <c r="AY1461" s="205" t="s">
        <v>149</v>
      </c>
    </row>
    <row r="1462" spans="1:65" s="14" customFormat="1" ht="11.25">
      <c r="B1462" s="206"/>
      <c r="C1462" s="207"/>
      <c r="D1462" s="187" t="s">
        <v>169</v>
      </c>
      <c r="E1462" s="208" t="s">
        <v>19</v>
      </c>
      <c r="F1462" s="209" t="s">
        <v>1881</v>
      </c>
      <c r="G1462" s="207"/>
      <c r="H1462" s="208" t="s">
        <v>19</v>
      </c>
      <c r="I1462" s="210"/>
      <c r="J1462" s="207"/>
      <c r="K1462" s="207"/>
      <c r="L1462" s="211"/>
      <c r="M1462" s="212"/>
      <c r="N1462" s="213"/>
      <c r="O1462" s="213"/>
      <c r="P1462" s="213"/>
      <c r="Q1462" s="213"/>
      <c r="R1462" s="213"/>
      <c r="S1462" s="213"/>
      <c r="T1462" s="214"/>
      <c r="AT1462" s="215" t="s">
        <v>169</v>
      </c>
      <c r="AU1462" s="215" t="s">
        <v>83</v>
      </c>
      <c r="AV1462" s="14" t="s">
        <v>81</v>
      </c>
      <c r="AW1462" s="14" t="s">
        <v>34</v>
      </c>
      <c r="AX1462" s="14" t="s">
        <v>73</v>
      </c>
      <c r="AY1462" s="215" t="s">
        <v>149</v>
      </c>
    </row>
    <row r="1463" spans="1:65" s="13" customFormat="1" ht="11.25">
      <c r="B1463" s="195"/>
      <c r="C1463" s="196"/>
      <c r="D1463" s="187" t="s">
        <v>169</v>
      </c>
      <c r="E1463" s="197" t="s">
        <v>19</v>
      </c>
      <c r="F1463" s="198" t="s">
        <v>1885</v>
      </c>
      <c r="G1463" s="196"/>
      <c r="H1463" s="199">
        <v>2.048</v>
      </c>
      <c r="I1463" s="200"/>
      <c r="J1463" s="196"/>
      <c r="K1463" s="196"/>
      <c r="L1463" s="201"/>
      <c r="M1463" s="202"/>
      <c r="N1463" s="203"/>
      <c r="O1463" s="203"/>
      <c r="P1463" s="203"/>
      <c r="Q1463" s="203"/>
      <c r="R1463" s="203"/>
      <c r="S1463" s="203"/>
      <c r="T1463" s="204"/>
      <c r="AT1463" s="205" t="s">
        <v>169</v>
      </c>
      <c r="AU1463" s="205" t="s">
        <v>83</v>
      </c>
      <c r="AV1463" s="13" t="s">
        <v>83</v>
      </c>
      <c r="AW1463" s="13" t="s">
        <v>34</v>
      </c>
      <c r="AX1463" s="13" t="s">
        <v>73</v>
      </c>
      <c r="AY1463" s="205" t="s">
        <v>149</v>
      </c>
    </row>
    <row r="1464" spans="1:65" s="14" customFormat="1" ht="11.25">
      <c r="B1464" s="206"/>
      <c r="C1464" s="207"/>
      <c r="D1464" s="187" t="s">
        <v>169</v>
      </c>
      <c r="E1464" s="208" t="s">
        <v>19</v>
      </c>
      <c r="F1464" s="209" t="s">
        <v>1886</v>
      </c>
      <c r="G1464" s="207"/>
      <c r="H1464" s="208" t="s">
        <v>19</v>
      </c>
      <c r="I1464" s="210"/>
      <c r="J1464" s="207"/>
      <c r="K1464" s="207"/>
      <c r="L1464" s="211"/>
      <c r="M1464" s="212"/>
      <c r="N1464" s="213"/>
      <c r="O1464" s="213"/>
      <c r="P1464" s="213"/>
      <c r="Q1464" s="213"/>
      <c r="R1464" s="213"/>
      <c r="S1464" s="213"/>
      <c r="T1464" s="214"/>
      <c r="AT1464" s="215" t="s">
        <v>169</v>
      </c>
      <c r="AU1464" s="215" t="s">
        <v>83</v>
      </c>
      <c r="AV1464" s="14" t="s">
        <v>81</v>
      </c>
      <c r="AW1464" s="14" t="s">
        <v>34</v>
      </c>
      <c r="AX1464" s="14" t="s">
        <v>73</v>
      </c>
      <c r="AY1464" s="215" t="s">
        <v>149</v>
      </c>
    </row>
    <row r="1465" spans="1:65" s="2" customFormat="1" ht="16.5" customHeight="1">
      <c r="A1465" s="35"/>
      <c r="B1465" s="36"/>
      <c r="C1465" s="174" t="s">
        <v>1887</v>
      </c>
      <c r="D1465" s="174" t="s">
        <v>151</v>
      </c>
      <c r="E1465" s="175" t="s">
        <v>1888</v>
      </c>
      <c r="F1465" s="176" t="s">
        <v>1889</v>
      </c>
      <c r="G1465" s="177" t="s">
        <v>986</v>
      </c>
      <c r="H1465" s="178">
        <v>307.65100000000001</v>
      </c>
      <c r="I1465" s="179"/>
      <c r="J1465" s="180">
        <f>ROUND(I1465*H1465,2)</f>
        <v>0</v>
      </c>
      <c r="K1465" s="176" t="s">
        <v>155</v>
      </c>
      <c r="L1465" s="40"/>
      <c r="M1465" s="181" t="s">
        <v>19</v>
      </c>
      <c r="N1465" s="182" t="s">
        <v>44</v>
      </c>
      <c r="O1465" s="65"/>
      <c r="P1465" s="183">
        <f>O1465*H1465</f>
        <v>0</v>
      </c>
      <c r="Q1465" s="183">
        <v>5.0000000000000002E-5</v>
      </c>
      <c r="R1465" s="183">
        <f>Q1465*H1465</f>
        <v>1.5382550000000002E-2</v>
      </c>
      <c r="S1465" s="183">
        <v>0</v>
      </c>
      <c r="T1465" s="184">
        <f>S1465*H1465</f>
        <v>0</v>
      </c>
      <c r="U1465" s="35"/>
      <c r="V1465" s="35"/>
      <c r="W1465" s="35"/>
      <c r="X1465" s="35"/>
      <c r="Y1465" s="35"/>
      <c r="Z1465" s="35"/>
      <c r="AA1465" s="35"/>
      <c r="AB1465" s="35"/>
      <c r="AC1465" s="35"/>
      <c r="AD1465" s="35"/>
      <c r="AE1465" s="35"/>
      <c r="AR1465" s="185" t="s">
        <v>305</v>
      </c>
      <c r="AT1465" s="185" t="s">
        <v>151</v>
      </c>
      <c r="AU1465" s="185" t="s">
        <v>83</v>
      </c>
      <c r="AY1465" s="18" t="s">
        <v>149</v>
      </c>
      <c r="BE1465" s="186">
        <f>IF(N1465="základní",J1465,0)</f>
        <v>0</v>
      </c>
      <c r="BF1465" s="186">
        <f>IF(N1465="snížená",J1465,0)</f>
        <v>0</v>
      </c>
      <c r="BG1465" s="186">
        <f>IF(N1465="zákl. přenesená",J1465,0)</f>
        <v>0</v>
      </c>
      <c r="BH1465" s="186">
        <f>IF(N1465="sníž. přenesená",J1465,0)</f>
        <v>0</v>
      </c>
      <c r="BI1465" s="186">
        <f>IF(N1465="nulová",J1465,0)</f>
        <v>0</v>
      </c>
      <c r="BJ1465" s="18" t="s">
        <v>81</v>
      </c>
      <c r="BK1465" s="186">
        <f>ROUND(I1465*H1465,2)</f>
        <v>0</v>
      </c>
      <c r="BL1465" s="18" t="s">
        <v>305</v>
      </c>
      <c r="BM1465" s="185" t="s">
        <v>1890</v>
      </c>
    </row>
    <row r="1466" spans="1:65" s="2" customFormat="1" ht="11.25">
      <c r="A1466" s="35"/>
      <c r="B1466" s="36"/>
      <c r="C1466" s="37"/>
      <c r="D1466" s="187" t="s">
        <v>158</v>
      </c>
      <c r="E1466" s="37"/>
      <c r="F1466" s="188" t="s">
        <v>1891</v>
      </c>
      <c r="G1466" s="37"/>
      <c r="H1466" s="37"/>
      <c r="I1466" s="189"/>
      <c r="J1466" s="37"/>
      <c r="K1466" s="37"/>
      <c r="L1466" s="40"/>
      <c r="M1466" s="190"/>
      <c r="N1466" s="191"/>
      <c r="O1466" s="65"/>
      <c r="P1466" s="65"/>
      <c r="Q1466" s="65"/>
      <c r="R1466" s="65"/>
      <c r="S1466" s="65"/>
      <c r="T1466" s="66"/>
      <c r="U1466" s="35"/>
      <c r="V1466" s="35"/>
      <c r="W1466" s="35"/>
      <c r="X1466" s="35"/>
      <c r="Y1466" s="35"/>
      <c r="Z1466" s="35"/>
      <c r="AA1466" s="35"/>
      <c r="AB1466" s="35"/>
      <c r="AC1466" s="35"/>
      <c r="AD1466" s="35"/>
      <c r="AE1466" s="35"/>
      <c r="AT1466" s="18" t="s">
        <v>158</v>
      </c>
      <c r="AU1466" s="18" t="s">
        <v>83</v>
      </c>
    </row>
    <row r="1467" spans="1:65" s="2" customFormat="1" ht="11.25">
      <c r="A1467" s="35"/>
      <c r="B1467" s="36"/>
      <c r="C1467" s="37"/>
      <c r="D1467" s="192" t="s">
        <v>160</v>
      </c>
      <c r="E1467" s="37"/>
      <c r="F1467" s="193" t="s">
        <v>1892</v>
      </c>
      <c r="G1467" s="37"/>
      <c r="H1467" s="37"/>
      <c r="I1467" s="189"/>
      <c r="J1467" s="37"/>
      <c r="K1467" s="37"/>
      <c r="L1467" s="40"/>
      <c r="M1467" s="190"/>
      <c r="N1467" s="191"/>
      <c r="O1467" s="65"/>
      <c r="P1467" s="65"/>
      <c r="Q1467" s="65"/>
      <c r="R1467" s="65"/>
      <c r="S1467" s="65"/>
      <c r="T1467" s="66"/>
      <c r="U1467" s="35"/>
      <c r="V1467" s="35"/>
      <c r="W1467" s="35"/>
      <c r="X1467" s="35"/>
      <c r="Y1467" s="35"/>
      <c r="Z1467" s="35"/>
      <c r="AA1467" s="35"/>
      <c r="AB1467" s="35"/>
      <c r="AC1467" s="35"/>
      <c r="AD1467" s="35"/>
      <c r="AE1467" s="35"/>
      <c r="AT1467" s="18" t="s">
        <v>160</v>
      </c>
      <c r="AU1467" s="18" t="s">
        <v>83</v>
      </c>
    </row>
    <row r="1468" spans="1:65" s="2" customFormat="1" ht="19.5">
      <c r="A1468" s="35"/>
      <c r="B1468" s="36"/>
      <c r="C1468" s="37"/>
      <c r="D1468" s="187" t="s">
        <v>162</v>
      </c>
      <c r="E1468" s="37"/>
      <c r="F1468" s="194" t="s">
        <v>1893</v>
      </c>
      <c r="G1468" s="37"/>
      <c r="H1468" s="37"/>
      <c r="I1468" s="189"/>
      <c r="J1468" s="37"/>
      <c r="K1468" s="37"/>
      <c r="L1468" s="40"/>
      <c r="M1468" s="190"/>
      <c r="N1468" s="191"/>
      <c r="O1468" s="65"/>
      <c r="P1468" s="65"/>
      <c r="Q1468" s="65"/>
      <c r="R1468" s="65"/>
      <c r="S1468" s="65"/>
      <c r="T1468" s="66"/>
      <c r="U1468" s="35"/>
      <c r="V1468" s="35"/>
      <c r="W1468" s="35"/>
      <c r="X1468" s="35"/>
      <c r="Y1468" s="35"/>
      <c r="Z1468" s="35"/>
      <c r="AA1468" s="35"/>
      <c r="AB1468" s="35"/>
      <c r="AC1468" s="35"/>
      <c r="AD1468" s="35"/>
      <c r="AE1468" s="35"/>
      <c r="AT1468" s="18" t="s">
        <v>162</v>
      </c>
      <c r="AU1468" s="18" t="s">
        <v>83</v>
      </c>
    </row>
    <row r="1469" spans="1:65" s="14" customFormat="1" ht="11.25">
      <c r="B1469" s="206"/>
      <c r="C1469" s="207"/>
      <c r="D1469" s="187" t="s">
        <v>169</v>
      </c>
      <c r="E1469" s="208" t="s">
        <v>19</v>
      </c>
      <c r="F1469" s="209" t="s">
        <v>204</v>
      </c>
      <c r="G1469" s="207"/>
      <c r="H1469" s="208" t="s">
        <v>19</v>
      </c>
      <c r="I1469" s="210"/>
      <c r="J1469" s="207"/>
      <c r="K1469" s="207"/>
      <c r="L1469" s="211"/>
      <c r="M1469" s="212"/>
      <c r="N1469" s="213"/>
      <c r="O1469" s="213"/>
      <c r="P1469" s="213"/>
      <c r="Q1469" s="213"/>
      <c r="R1469" s="213"/>
      <c r="S1469" s="213"/>
      <c r="T1469" s="214"/>
      <c r="AT1469" s="215" t="s">
        <v>169</v>
      </c>
      <c r="AU1469" s="215" t="s">
        <v>83</v>
      </c>
      <c r="AV1469" s="14" t="s">
        <v>81</v>
      </c>
      <c r="AW1469" s="14" t="s">
        <v>34</v>
      </c>
      <c r="AX1469" s="14" t="s">
        <v>73</v>
      </c>
      <c r="AY1469" s="215" t="s">
        <v>149</v>
      </c>
    </row>
    <row r="1470" spans="1:65" s="14" customFormat="1" ht="11.25">
      <c r="B1470" s="206"/>
      <c r="C1470" s="207"/>
      <c r="D1470" s="187" t="s">
        <v>169</v>
      </c>
      <c r="E1470" s="208" t="s">
        <v>19</v>
      </c>
      <c r="F1470" s="209" t="s">
        <v>1894</v>
      </c>
      <c r="G1470" s="207"/>
      <c r="H1470" s="208" t="s">
        <v>19</v>
      </c>
      <c r="I1470" s="210"/>
      <c r="J1470" s="207"/>
      <c r="K1470" s="207"/>
      <c r="L1470" s="211"/>
      <c r="M1470" s="212"/>
      <c r="N1470" s="213"/>
      <c r="O1470" s="213"/>
      <c r="P1470" s="213"/>
      <c r="Q1470" s="213"/>
      <c r="R1470" s="213"/>
      <c r="S1470" s="213"/>
      <c r="T1470" s="214"/>
      <c r="AT1470" s="215" t="s">
        <v>169</v>
      </c>
      <c r="AU1470" s="215" t="s">
        <v>83</v>
      </c>
      <c r="AV1470" s="14" t="s">
        <v>81</v>
      </c>
      <c r="AW1470" s="14" t="s">
        <v>34</v>
      </c>
      <c r="AX1470" s="14" t="s">
        <v>73</v>
      </c>
      <c r="AY1470" s="215" t="s">
        <v>149</v>
      </c>
    </row>
    <row r="1471" spans="1:65" s="13" customFormat="1" ht="11.25">
      <c r="B1471" s="195"/>
      <c r="C1471" s="196"/>
      <c r="D1471" s="187" t="s">
        <v>169</v>
      </c>
      <c r="E1471" s="197" t="s">
        <v>19</v>
      </c>
      <c r="F1471" s="198" t="s">
        <v>1895</v>
      </c>
      <c r="G1471" s="196"/>
      <c r="H1471" s="199">
        <v>222.97</v>
      </c>
      <c r="I1471" s="200"/>
      <c r="J1471" s="196"/>
      <c r="K1471" s="196"/>
      <c r="L1471" s="201"/>
      <c r="M1471" s="202"/>
      <c r="N1471" s="203"/>
      <c r="O1471" s="203"/>
      <c r="P1471" s="203"/>
      <c r="Q1471" s="203"/>
      <c r="R1471" s="203"/>
      <c r="S1471" s="203"/>
      <c r="T1471" s="204"/>
      <c r="AT1471" s="205" t="s">
        <v>169</v>
      </c>
      <c r="AU1471" s="205" t="s">
        <v>83</v>
      </c>
      <c r="AV1471" s="13" t="s">
        <v>83</v>
      </c>
      <c r="AW1471" s="13" t="s">
        <v>34</v>
      </c>
      <c r="AX1471" s="13" t="s">
        <v>73</v>
      </c>
      <c r="AY1471" s="205" t="s">
        <v>149</v>
      </c>
    </row>
    <row r="1472" spans="1:65" s="14" customFormat="1" ht="11.25">
      <c r="B1472" s="206"/>
      <c r="C1472" s="207"/>
      <c r="D1472" s="187" t="s">
        <v>169</v>
      </c>
      <c r="E1472" s="208" t="s">
        <v>19</v>
      </c>
      <c r="F1472" s="209" t="s">
        <v>1871</v>
      </c>
      <c r="G1472" s="207"/>
      <c r="H1472" s="208" t="s">
        <v>19</v>
      </c>
      <c r="I1472" s="210"/>
      <c r="J1472" s="207"/>
      <c r="K1472" s="207"/>
      <c r="L1472" s="211"/>
      <c r="M1472" s="212"/>
      <c r="N1472" s="213"/>
      <c r="O1472" s="213"/>
      <c r="P1472" s="213"/>
      <c r="Q1472" s="213"/>
      <c r="R1472" s="213"/>
      <c r="S1472" s="213"/>
      <c r="T1472" s="214"/>
      <c r="AT1472" s="215" t="s">
        <v>169</v>
      </c>
      <c r="AU1472" s="215" t="s">
        <v>83</v>
      </c>
      <c r="AV1472" s="14" t="s">
        <v>81</v>
      </c>
      <c r="AW1472" s="14" t="s">
        <v>34</v>
      </c>
      <c r="AX1472" s="14" t="s">
        <v>73</v>
      </c>
      <c r="AY1472" s="215" t="s">
        <v>149</v>
      </c>
    </row>
    <row r="1473" spans="1:65" s="13" customFormat="1" ht="11.25">
      <c r="B1473" s="195"/>
      <c r="C1473" s="196"/>
      <c r="D1473" s="187" t="s">
        <v>169</v>
      </c>
      <c r="E1473" s="197" t="s">
        <v>19</v>
      </c>
      <c r="F1473" s="198" t="s">
        <v>1872</v>
      </c>
      <c r="G1473" s="196"/>
      <c r="H1473" s="199">
        <v>60.048000000000002</v>
      </c>
      <c r="I1473" s="200"/>
      <c r="J1473" s="196"/>
      <c r="K1473" s="196"/>
      <c r="L1473" s="201"/>
      <c r="M1473" s="202"/>
      <c r="N1473" s="203"/>
      <c r="O1473" s="203"/>
      <c r="P1473" s="203"/>
      <c r="Q1473" s="203"/>
      <c r="R1473" s="203"/>
      <c r="S1473" s="203"/>
      <c r="T1473" s="204"/>
      <c r="AT1473" s="205" t="s">
        <v>169</v>
      </c>
      <c r="AU1473" s="205" t="s">
        <v>83</v>
      </c>
      <c r="AV1473" s="13" t="s">
        <v>83</v>
      </c>
      <c r="AW1473" s="13" t="s">
        <v>34</v>
      </c>
      <c r="AX1473" s="13" t="s">
        <v>73</v>
      </c>
      <c r="AY1473" s="205" t="s">
        <v>149</v>
      </c>
    </row>
    <row r="1474" spans="1:65" s="14" customFormat="1" ht="11.25">
      <c r="B1474" s="206"/>
      <c r="C1474" s="207"/>
      <c r="D1474" s="187" t="s">
        <v>169</v>
      </c>
      <c r="E1474" s="208" t="s">
        <v>19</v>
      </c>
      <c r="F1474" s="209" t="s">
        <v>1873</v>
      </c>
      <c r="G1474" s="207"/>
      <c r="H1474" s="208" t="s">
        <v>19</v>
      </c>
      <c r="I1474" s="210"/>
      <c r="J1474" s="207"/>
      <c r="K1474" s="207"/>
      <c r="L1474" s="211"/>
      <c r="M1474" s="212"/>
      <c r="N1474" s="213"/>
      <c r="O1474" s="213"/>
      <c r="P1474" s="213"/>
      <c r="Q1474" s="213"/>
      <c r="R1474" s="213"/>
      <c r="S1474" s="213"/>
      <c r="T1474" s="214"/>
      <c r="AT1474" s="215" t="s">
        <v>169</v>
      </c>
      <c r="AU1474" s="215" t="s">
        <v>83</v>
      </c>
      <c r="AV1474" s="14" t="s">
        <v>81</v>
      </c>
      <c r="AW1474" s="14" t="s">
        <v>34</v>
      </c>
      <c r="AX1474" s="14" t="s">
        <v>73</v>
      </c>
      <c r="AY1474" s="215" t="s">
        <v>149</v>
      </c>
    </row>
    <row r="1475" spans="1:65" s="13" customFormat="1" ht="11.25">
      <c r="B1475" s="195"/>
      <c r="C1475" s="196"/>
      <c r="D1475" s="187" t="s">
        <v>169</v>
      </c>
      <c r="E1475" s="197" t="s">
        <v>19</v>
      </c>
      <c r="F1475" s="198" t="s">
        <v>1874</v>
      </c>
      <c r="G1475" s="196"/>
      <c r="H1475" s="199">
        <v>24.632999999999999</v>
      </c>
      <c r="I1475" s="200"/>
      <c r="J1475" s="196"/>
      <c r="K1475" s="196"/>
      <c r="L1475" s="201"/>
      <c r="M1475" s="202"/>
      <c r="N1475" s="203"/>
      <c r="O1475" s="203"/>
      <c r="P1475" s="203"/>
      <c r="Q1475" s="203"/>
      <c r="R1475" s="203"/>
      <c r="S1475" s="203"/>
      <c r="T1475" s="204"/>
      <c r="AT1475" s="205" t="s">
        <v>169</v>
      </c>
      <c r="AU1475" s="205" t="s">
        <v>83</v>
      </c>
      <c r="AV1475" s="13" t="s">
        <v>83</v>
      </c>
      <c r="AW1475" s="13" t="s">
        <v>34</v>
      </c>
      <c r="AX1475" s="13" t="s">
        <v>73</v>
      </c>
      <c r="AY1475" s="205" t="s">
        <v>149</v>
      </c>
    </row>
    <row r="1476" spans="1:65" s="2" customFormat="1" ht="16.5" customHeight="1">
      <c r="A1476" s="35"/>
      <c r="B1476" s="36"/>
      <c r="C1476" s="216" t="s">
        <v>1896</v>
      </c>
      <c r="D1476" s="216" t="s">
        <v>556</v>
      </c>
      <c r="E1476" s="217" t="s">
        <v>1897</v>
      </c>
      <c r="F1476" s="218" t="s">
        <v>1898</v>
      </c>
      <c r="G1476" s="219" t="s">
        <v>483</v>
      </c>
      <c r="H1476" s="220">
        <v>1</v>
      </c>
      <c r="I1476" s="221"/>
      <c r="J1476" s="222">
        <f>ROUND(I1476*H1476,2)</f>
        <v>0</v>
      </c>
      <c r="K1476" s="218" t="s">
        <v>19</v>
      </c>
      <c r="L1476" s="223"/>
      <c r="M1476" s="224" t="s">
        <v>19</v>
      </c>
      <c r="N1476" s="225" t="s">
        <v>44</v>
      </c>
      <c r="O1476" s="65"/>
      <c r="P1476" s="183">
        <f>O1476*H1476</f>
        <v>0</v>
      </c>
      <c r="Q1476" s="183">
        <v>2.8000000000000001E-2</v>
      </c>
      <c r="R1476" s="183">
        <f>Q1476*H1476</f>
        <v>2.8000000000000001E-2</v>
      </c>
      <c r="S1476" s="183">
        <v>0</v>
      </c>
      <c r="T1476" s="184">
        <f>S1476*H1476</f>
        <v>0</v>
      </c>
      <c r="U1476" s="35"/>
      <c r="V1476" s="35"/>
      <c r="W1476" s="35"/>
      <c r="X1476" s="35"/>
      <c r="Y1476" s="35"/>
      <c r="Z1476" s="35"/>
      <c r="AA1476" s="35"/>
      <c r="AB1476" s="35"/>
      <c r="AC1476" s="35"/>
      <c r="AD1476" s="35"/>
      <c r="AE1476" s="35"/>
      <c r="AR1476" s="185" t="s">
        <v>480</v>
      </c>
      <c r="AT1476" s="185" t="s">
        <v>556</v>
      </c>
      <c r="AU1476" s="185" t="s">
        <v>83</v>
      </c>
      <c r="AY1476" s="18" t="s">
        <v>149</v>
      </c>
      <c r="BE1476" s="186">
        <f>IF(N1476="základní",J1476,0)</f>
        <v>0</v>
      </c>
      <c r="BF1476" s="186">
        <f>IF(N1476="snížená",J1476,0)</f>
        <v>0</v>
      </c>
      <c r="BG1476" s="186">
        <f>IF(N1476="zákl. přenesená",J1476,0)</f>
        <v>0</v>
      </c>
      <c r="BH1476" s="186">
        <f>IF(N1476="sníž. přenesená",J1476,0)</f>
        <v>0</v>
      </c>
      <c r="BI1476" s="186">
        <f>IF(N1476="nulová",J1476,0)</f>
        <v>0</v>
      </c>
      <c r="BJ1476" s="18" t="s">
        <v>81</v>
      </c>
      <c r="BK1476" s="186">
        <f>ROUND(I1476*H1476,2)</f>
        <v>0</v>
      </c>
      <c r="BL1476" s="18" t="s">
        <v>305</v>
      </c>
      <c r="BM1476" s="185" t="s">
        <v>1899</v>
      </c>
    </row>
    <row r="1477" spans="1:65" s="2" customFormat="1" ht="11.25">
      <c r="A1477" s="35"/>
      <c r="B1477" s="36"/>
      <c r="C1477" s="37"/>
      <c r="D1477" s="187" t="s">
        <v>158</v>
      </c>
      <c r="E1477" s="37"/>
      <c r="F1477" s="188" t="s">
        <v>1898</v>
      </c>
      <c r="G1477" s="37"/>
      <c r="H1477" s="37"/>
      <c r="I1477" s="189"/>
      <c r="J1477" s="37"/>
      <c r="K1477" s="37"/>
      <c r="L1477" s="40"/>
      <c r="M1477" s="190"/>
      <c r="N1477" s="191"/>
      <c r="O1477" s="65"/>
      <c r="P1477" s="65"/>
      <c r="Q1477" s="65"/>
      <c r="R1477" s="65"/>
      <c r="S1477" s="65"/>
      <c r="T1477" s="66"/>
      <c r="U1477" s="35"/>
      <c r="V1477" s="35"/>
      <c r="W1477" s="35"/>
      <c r="X1477" s="35"/>
      <c r="Y1477" s="35"/>
      <c r="Z1477" s="35"/>
      <c r="AA1477" s="35"/>
      <c r="AB1477" s="35"/>
      <c r="AC1477" s="35"/>
      <c r="AD1477" s="35"/>
      <c r="AE1477" s="35"/>
      <c r="AT1477" s="18" t="s">
        <v>158</v>
      </c>
      <c r="AU1477" s="18" t="s">
        <v>83</v>
      </c>
    </row>
    <row r="1478" spans="1:65" s="2" customFormat="1" ht="16.5" customHeight="1">
      <c r="A1478" s="35"/>
      <c r="B1478" s="36"/>
      <c r="C1478" s="216" t="s">
        <v>1900</v>
      </c>
      <c r="D1478" s="216" t="s">
        <v>556</v>
      </c>
      <c r="E1478" s="217" t="s">
        <v>1901</v>
      </c>
      <c r="F1478" s="218" t="s">
        <v>1902</v>
      </c>
      <c r="G1478" s="219" t="s">
        <v>483</v>
      </c>
      <c r="H1478" s="220">
        <v>3</v>
      </c>
      <c r="I1478" s="221"/>
      <c r="J1478" s="222">
        <f>ROUND(I1478*H1478,2)</f>
        <v>0</v>
      </c>
      <c r="K1478" s="218" t="s">
        <v>19</v>
      </c>
      <c r="L1478" s="223"/>
      <c r="M1478" s="224" t="s">
        <v>19</v>
      </c>
      <c r="N1478" s="225" t="s">
        <v>44</v>
      </c>
      <c r="O1478" s="65"/>
      <c r="P1478" s="183">
        <f>O1478*H1478</f>
        <v>0</v>
      </c>
      <c r="Q1478" s="183">
        <v>3.3599999999999998E-2</v>
      </c>
      <c r="R1478" s="183">
        <f>Q1478*H1478</f>
        <v>0.1008</v>
      </c>
      <c r="S1478" s="183">
        <v>0</v>
      </c>
      <c r="T1478" s="184">
        <f>S1478*H1478</f>
        <v>0</v>
      </c>
      <c r="U1478" s="35"/>
      <c r="V1478" s="35"/>
      <c r="W1478" s="35"/>
      <c r="X1478" s="35"/>
      <c r="Y1478" s="35"/>
      <c r="Z1478" s="35"/>
      <c r="AA1478" s="35"/>
      <c r="AB1478" s="35"/>
      <c r="AC1478" s="35"/>
      <c r="AD1478" s="35"/>
      <c r="AE1478" s="35"/>
      <c r="AR1478" s="185" t="s">
        <v>480</v>
      </c>
      <c r="AT1478" s="185" t="s">
        <v>556</v>
      </c>
      <c r="AU1478" s="185" t="s">
        <v>83</v>
      </c>
      <c r="AY1478" s="18" t="s">
        <v>149</v>
      </c>
      <c r="BE1478" s="186">
        <f>IF(N1478="základní",J1478,0)</f>
        <v>0</v>
      </c>
      <c r="BF1478" s="186">
        <f>IF(N1478="snížená",J1478,0)</f>
        <v>0</v>
      </c>
      <c r="BG1478" s="186">
        <f>IF(N1478="zákl. přenesená",J1478,0)</f>
        <v>0</v>
      </c>
      <c r="BH1478" s="186">
        <f>IF(N1478="sníž. přenesená",J1478,0)</f>
        <v>0</v>
      </c>
      <c r="BI1478" s="186">
        <f>IF(N1478="nulová",J1478,0)</f>
        <v>0</v>
      </c>
      <c r="BJ1478" s="18" t="s">
        <v>81</v>
      </c>
      <c r="BK1478" s="186">
        <f>ROUND(I1478*H1478,2)</f>
        <v>0</v>
      </c>
      <c r="BL1478" s="18" t="s">
        <v>305</v>
      </c>
      <c r="BM1478" s="185" t="s">
        <v>1903</v>
      </c>
    </row>
    <row r="1479" spans="1:65" s="2" customFormat="1" ht="11.25">
      <c r="A1479" s="35"/>
      <c r="B1479" s="36"/>
      <c r="C1479" s="37"/>
      <c r="D1479" s="187" t="s">
        <v>158</v>
      </c>
      <c r="E1479" s="37"/>
      <c r="F1479" s="188" t="s">
        <v>1902</v>
      </c>
      <c r="G1479" s="37"/>
      <c r="H1479" s="37"/>
      <c r="I1479" s="189"/>
      <c r="J1479" s="37"/>
      <c r="K1479" s="37"/>
      <c r="L1479" s="40"/>
      <c r="M1479" s="190"/>
      <c r="N1479" s="191"/>
      <c r="O1479" s="65"/>
      <c r="P1479" s="65"/>
      <c r="Q1479" s="65"/>
      <c r="R1479" s="65"/>
      <c r="S1479" s="65"/>
      <c r="T1479" s="66"/>
      <c r="U1479" s="35"/>
      <c r="V1479" s="35"/>
      <c r="W1479" s="35"/>
      <c r="X1479" s="35"/>
      <c r="Y1479" s="35"/>
      <c r="Z1479" s="35"/>
      <c r="AA1479" s="35"/>
      <c r="AB1479" s="35"/>
      <c r="AC1479" s="35"/>
      <c r="AD1479" s="35"/>
      <c r="AE1479" s="35"/>
      <c r="AT1479" s="18" t="s">
        <v>158</v>
      </c>
      <c r="AU1479" s="18" t="s">
        <v>83</v>
      </c>
    </row>
    <row r="1480" spans="1:65" s="2" customFormat="1" ht="16.5" customHeight="1">
      <c r="A1480" s="35"/>
      <c r="B1480" s="36"/>
      <c r="C1480" s="174" t="s">
        <v>1904</v>
      </c>
      <c r="D1480" s="174" t="s">
        <v>151</v>
      </c>
      <c r="E1480" s="175" t="s">
        <v>1905</v>
      </c>
      <c r="F1480" s="176" t="s">
        <v>1906</v>
      </c>
      <c r="G1480" s="177" t="s">
        <v>483</v>
      </c>
      <c r="H1480" s="178">
        <v>6</v>
      </c>
      <c r="I1480" s="179"/>
      <c r="J1480" s="180">
        <f>ROUND(I1480*H1480,2)</f>
        <v>0</v>
      </c>
      <c r="K1480" s="176" t="s">
        <v>155</v>
      </c>
      <c r="L1480" s="40"/>
      <c r="M1480" s="181" t="s">
        <v>19</v>
      </c>
      <c r="N1480" s="182" t="s">
        <v>44</v>
      </c>
      <c r="O1480" s="65"/>
      <c r="P1480" s="183">
        <f>O1480*H1480</f>
        <v>0</v>
      </c>
      <c r="Q1480" s="183">
        <v>0</v>
      </c>
      <c r="R1480" s="183">
        <f>Q1480*H1480</f>
        <v>0</v>
      </c>
      <c r="S1480" s="183">
        <v>0</v>
      </c>
      <c r="T1480" s="184">
        <f>S1480*H1480</f>
        <v>0</v>
      </c>
      <c r="U1480" s="35"/>
      <c r="V1480" s="35"/>
      <c r="W1480" s="35"/>
      <c r="X1480" s="35"/>
      <c r="Y1480" s="35"/>
      <c r="Z1480" s="35"/>
      <c r="AA1480" s="35"/>
      <c r="AB1480" s="35"/>
      <c r="AC1480" s="35"/>
      <c r="AD1480" s="35"/>
      <c r="AE1480" s="35"/>
      <c r="AR1480" s="185" t="s">
        <v>305</v>
      </c>
      <c r="AT1480" s="185" t="s">
        <v>151</v>
      </c>
      <c r="AU1480" s="185" t="s">
        <v>83</v>
      </c>
      <c r="AY1480" s="18" t="s">
        <v>149</v>
      </c>
      <c r="BE1480" s="186">
        <f>IF(N1480="základní",J1480,0)</f>
        <v>0</v>
      </c>
      <c r="BF1480" s="186">
        <f>IF(N1480="snížená",J1480,0)</f>
        <v>0</v>
      </c>
      <c r="BG1480" s="186">
        <f>IF(N1480="zákl. přenesená",J1480,0)</f>
        <v>0</v>
      </c>
      <c r="BH1480" s="186">
        <f>IF(N1480="sníž. přenesená",J1480,0)</f>
        <v>0</v>
      </c>
      <c r="BI1480" s="186">
        <f>IF(N1480="nulová",J1480,0)</f>
        <v>0</v>
      </c>
      <c r="BJ1480" s="18" t="s">
        <v>81</v>
      </c>
      <c r="BK1480" s="186">
        <f>ROUND(I1480*H1480,2)</f>
        <v>0</v>
      </c>
      <c r="BL1480" s="18" t="s">
        <v>305</v>
      </c>
      <c r="BM1480" s="185" t="s">
        <v>1907</v>
      </c>
    </row>
    <row r="1481" spans="1:65" s="2" customFormat="1" ht="11.25">
      <c r="A1481" s="35"/>
      <c r="B1481" s="36"/>
      <c r="C1481" s="37"/>
      <c r="D1481" s="187" t="s">
        <v>158</v>
      </c>
      <c r="E1481" s="37"/>
      <c r="F1481" s="188" t="s">
        <v>1908</v>
      </c>
      <c r="G1481" s="37"/>
      <c r="H1481" s="37"/>
      <c r="I1481" s="189"/>
      <c r="J1481" s="37"/>
      <c r="K1481" s="37"/>
      <c r="L1481" s="40"/>
      <c r="M1481" s="190"/>
      <c r="N1481" s="191"/>
      <c r="O1481" s="65"/>
      <c r="P1481" s="65"/>
      <c r="Q1481" s="65"/>
      <c r="R1481" s="65"/>
      <c r="S1481" s="65"/>
      <c r="T1481" s="66"/>
      <c r="U1481" s="35"/>
      <c r="V1481" s="35"/>
      <c r="W1481" s="35"/>
      <c r="X1481" s="35"/>
      <c r="Y1481" s="35"/>
      <c r="Z1481" s="35"/>
      <c r="AA1481" s="35"/>
      <c r="AB1481" s="35"/>
      <c r="AC1481" s="35"/>
      <c r="AD1481" s="35"/>
      <c r="AE1481" s="35"/>
      <c r="AT1481" s="18" t="s">
        <v>158</v>
      </c>
      <c r="AU1481" s="18" t="s">
        <v>83</v>
      </c>
    </row>
    <row r="1482" spans="1:65" s="2" customFormat="1" ht="11.25">
      <c r="A1482" s="35"/>
      <c r="B1482" s="36"/>
      <c r="C1482" s="37"/>
      <c r="D1482" s="192" t="s">
        <v>160</v>
      </c>
      <c r="E1482" s="37"/>
      <c r="F1482" s="193" t="s">
        <v>1909</v>
      </c>
      <c r="G1482" s="37"/>
      <c r="H1482" s="37"/>
      <c r="I1482" s="189"/>
      <c r="J1482" s="37"/>
      <c r="K1482" s="37"/>
      <c r="L1482" s="40"/>
      <c r="M1482" s="190"/>
      <c r="N1482" s="191"/>
      <c r="O1482" s="65"/>
      <c r="P1482" s="65"/>
      <c r="Q1482" s="65"/>
      <c r="R1482" s="65"/>
      <c r="S1482" s="65"/>
      <c r="T1482" s="66"/>
      <c r="U1482" s="35"/>
      <c r="V1482" s="35"/>
      <c r="W1482" s="35"/>
      <c r="X1482" s="35"/>
      <c r="Y1482" s="35"/>
      <c r="Z1482" s="35"/>
      <c r="AA1482" s="35"/>
      <c r="AB1482" s="35"/>
      <c r="AC1482" s="35"/>
      <c r="AD1482" s="35"/>
      <c r="AE1482" s="35"/>
      <c r="AT1482" s="18" t="s">
        <v>160</v>
      </c>
      <c r="AU1482" s="18" t="s">
        <v>83</v>
      </c>
    </row>
    <row r="1483" spans="1:65" s="13" customFormat="1" ht="11.25">
      <c r="B1483" s="195"/>
      <c r="C1483" s="196"/>
      <c r="D1483" s="187" t="s">
        <v>169</v>
      </c>
      <c r="E1483" s="197" t="s">
        <v>19</v>
      </c>
      <c r="F1483" s="198" t="s">
        <v>1910</v>
      </c>
      <c r="G1483" s="196"/>
      <c r="H1483" s="199">
        <v>6</v>
      </c>
      <c r="I1483" s="200"/>
      <c r="J1483" s="196"/>
      <c r="K1483" s="196"/>
      <c r="L1483" s="201"/>
      <c r="M1483" s="202"/>
      <c r="N1483" s="203"/>
      <c r="O1483" s="203"/>
      <c r="P1483" s="203"/>
      <c r="Q1483" s="203"/>
      <c r="R1483" s="203"/>
      <c r="S1483" s="203"/>
      <c r="T1483" s="204"/>
      <c r="AT1483" s="205" t="s">
        <v>169</v>
      </c>
      <c r="AU1483" s="205" t="s">
        <v>83</v>
      </c>
      <c r="AV1483" s="13" t="s">
        <v>83</v>
      </c>
      <c r="AW1483" s="13" t="s">
        <v>34</v>
      </c>
      <c r="AX1483" s="13" t="s">
        <v>73</v>
      </c>
      <c r="AY1483" s="205" t="s">
        <v>149</v>
      </c>
    </row>
    <row r="1484" spans="1:65" s="2" customFormat="1" ht="16.5" customHeight="1">
      <c r="A1484" s="35"/>
      <c r="B1484" s="36"/>
      <c r="C1484" s="216" t="s">
        <v>1911</v>
      </c>
      <c r="D1484" s="216" t="s">
        <v>556</v>
      </c>
      <c r="E1484" s="217" t="s">
        <v>1912</v>
      </c>
      <c r="F1484" s="218" t="s">
        <v>1913</v>
      </c>
      <c r="G1484" s="219" t="s">
        <v>483</v>
      </c>
      <c r="H1484" s="220">
        <v>6</v>
      </c>
      <c r="I1484" s="221"/>
      <c r="J1484" s="222">
        <f>ROUND(I1484*H1484,2)</f>
        <v>0</v>
      </c>
      <c r="K1484" s="218" t="s">
        <v>19</v>
      </c>
      <c r="L1484" s="223"/>
      <c r="M1484" s="224" t="s">
        <v>19</v>
      </c>
      <c r="N1484" s="225" t="s">
        <v>44</v>
      </c>
      <c r="O1484" s="65"/>
      <c r="P1484" s="183">
        <f>O1484*H1484</f>
        <v>0</v>
      </c>
      <c r="Q1484" s="183">
        <v>3.3599999999999998E-2</v>
      </c>
      <c r="R1484" s="183">
        <f>Q1484*H1484</f>
        <v>0.2016</v>
      </c>
      <c r="S1484" s="183">
        <v>0</v>
      </c>
      <c r="T1484" s="184">
        <f>S1484*H1484</f>
        <v>0</v>
      </c>
      <c r="U1484" s="35"/>
      <c r="V1484" s="35"/>
      <c r="W1484" s="35"/>
      <c r="X1484" s="35"/>
      <c r="Y1484" s="35"/>
      <c r="Z1484" s="35"/>
      <c r="AA1484" s="35"/>
      <c r="AB1484" s="35"/>
      <c r="AC1484" s="35"/>
      <c r="AD1484" s="35"/>
      <c r="AE1484" s="35"/>
      <c r="AR1484" s="185" t="s">
        <v>480</v>
      </c>
      <c r="AT1484" s="185" t="s">
        <v>556</v>
      </c>
      <c r="AU1484" s="185" t="s">
        <v>83</v>
      </c>
      <c r="AY1484" s="18" t="s">
        <v>149</v>
      </c>
      <c r="BE1484" s="186">
        <f>IF(N1484="základní",J1484,0)</f>
        <v>0</v>
      </c>
      <c r="BF1484" s="186">
        <f>IF(N1484="snížená",J1484,0)</f>
        <v>0</v>
      </c>
      <c r="BG1484" s="186">
        <f>IF(N1484="zákl. přenesená",J1484,0)</f>
        <v>0</v>
      </c>
      <c r="BH1484" s="186">
        <f>IF(N1484="sníž. přenesená",J1484,0)</f>
        <v>0</v>
      </c>
      <c r="BI1484" s="186">
        <f>IF(N1484="nulová",J1484,0)</f>
        <v>0</v>
      </c>
      <c r="BJ1484" s="18" t="s">
        <v>81</v>
      </c>
      <c r="BK1484" s="186">
        <f>ROUND(I1484*H1484,2)</f>
        <v>0</v>
      </c>
      <c r="BL1484" s="18" t="s">
        <v>305</v>
      </c>
      <c r="BM1484" s="185" t="s">
        <v>1914</v>
      </c>
    </row>
    <row r="1485" spans="1:65" s="2" customFormat="1" ht="11.25">
      <c r="A1485" s="35"/>
      <c r="B1485" s="36"/>
      <c r="C1485" s="37"/>
      <c r="D1485" s="187" t="s">
        <v>158</v>
      </c>
      <c r="E1485" s="37"/>
      <c r="F1485" s="188" t="s">
        <v>1913</v>
      </c>
      <c r="G1485" s="37"/>
      <c r="H1485" s="37"/>
      <c r="I1485" s="189"/>
      <c r="J1485" s="37"/>
      <c r="K1485" s="37"/>
      <c r="L1485" s="40"/>
      <c r="M1485" s="190"/>
      <c r="N1485" s="191"/>
      <c r="O1485" s="65"/>
      <c r="P1485" s="65"/>
      <c r="Q1485" s="65"/>
      <c r="R1485" s="65"/>
      <c r="S1485" s="65"/>
      <c r="T1485" s="66"/>
      <c r="U1485" s="35"/>
      <c r="V1485" s="35"/>
      <c r="W1485" s="35"/>
      <c r="X1485" s="35"/>
      <c r="Y1485" s="35"/>
      <c r="Z1485" s="35"/>
      <c r="AA1485" s="35"/>
      <c r="AB1485" s="35"/>
      <c r="AC1485" s="35"/>
      <c r="AD1485" s="35"/>
      <c r="AE1485" s="35"/>
      <c r="AT1485" s="18" t="s">
        <v>158</v>
      </c>
      <c r="AU1485" s="18" t="s">
        <v>83</v>
      </c>
    </row>
    <row r="1486" spans="1:65" s="2" customFormat="1" ht="16.5" customHeight="1">
      <c r="A1486" s="35"/>
      <c r="B1486" s="36"/>
      <c r="C1486" s="174" t="s">
        <v>1915</v>
      </c>
      <c r="D1486" s="174" t="s">
        <v>151</v>
      </c>
      <c r="E1486" s="175" t="s">
        <v>1916</v>
      </c>
      <c r="F1486" s="176" t="s">
        <v>1917</v>
      </c>
      <c r="G1486" s="177" t="s">
        <v>483</v>
      </c>
      <c r="H1486" s="178">
        <v>2</v>
      </c>
      <c r="I1486" s="179"/>
      <c r="J1486" s="180">
        <f>ROUND(I1486*H1486,2)</f>
        <v>0</v>
      </c>
      <c r="K1486" s="176" t="s">
        <v>155</v>
      </c>
      <c r="L1486" s="40"/>
      <c r="M1486" s="181" t="s">
        <v>19</v>
      </c>
      <c r="N1486" s="182" t="s">
        <v>44</v>
      </c>
      <c r="O1486" s="65"/>
      <c r="P1486" s="183">
        <f>O1486*H1486</f>
        <v>0</v>
      </c>
      <c r="Q1486" s="183">
        <v>0</v>
      </c>
      <c r="R1486" s="183">
        <f>Q1486*H1486</f>
        <v>0</v>
      </c>
      <c r="S1486" s="183">
        <v>0</v>
      </c>
      <c r="T1486" s="184">
        <f>S1486*H1486</f>
        <v>0</v>
      </c>
      <c r="U1486" s="35"/>
      <c r="V1486" s="35"/>
      <c r="W1486" s="35"/>
      <c r="X1486" s="35"/>
      <c r="Y1486" s="35"/>
      <c r="Z1486" s="35"/>
      <c r="AA1486" s="35"/>
      <c r="AB1486" s="35"/>
      <c r="AC1486" s="35"/>
      <c r="AD1486" s="35"/>
      <c r="AE1486" s="35"/>
      <c r="AR1486" s="185" t="s">
        <v>305</v>
      </c>
      <c r="AT1486" s="185" t="s">
        <v>151</v>
      </c>
      <c r="AU1486" s="185" t="s">
        <v>83</v>
      </c>
      <c r="AY1486" s="18" t="s">
        <v>149</v>
      </c>
      <c r="BE1486" s="186">
        <f>IF(N1486="základní",J1486,0)</f>
        <v>0</v>
      </c>
      <c r="BF1486" s="186">
        <f>IF(N1486="snížená",J1486,0)</f>
        <v>0</v>
      </c>
      <c r="BG1486" s="186">
        <f>IF(N1486="zákl. přenesená",J1486,0)</f>
        <v>0</v>
      </c>
      <c r="BH1486" s="186">
        <f>IF(N1486="sníž. přenesená",J1486,0)</f>
        <v>0</v>
      </c>
      <c r="BI1486" s="186">
        <f>IF(N1486="nulová",J1486,0)</f>
        <v>0</v>
      </c>
      <c r="BJ1486" s="18" t="s">
        <v>81</v>
      </c>
      <c r="BK1486" s="186">
        <f>ROUND(I1486*H1486,2)</f>
        <v>0</v>
      </c>
      <c r="BL1486" s="18" t="s">
        <v>305</v>
      </c>
      <c r="BM1486" s="185" t="s">
        <v>1918</v>
      </c>
    </row>
    <row r="1487" spans="1:65" s="2" customFormat="1" ht="11.25">
      <c r="A1487" s="35"/>
      <c r="B1487" s="36"/>
      <c r="C1487" s="37"/>
      <c r="D1487" s="187" t="s">
        <v>158</v>
      </c>
      <c r="E1487" s="37"/>
      <c r="F1487" s="188" t="s">
        <v>1919</v>
      </c>
      <c r="G1487" s="37"/>
      <c r="H1487" s="37"/>
      <c r="I1487" s="189"/>
      <c r="J1487" s="37"/>
      <c r="K1487" s="37"/>
      <c r="L1487" s="40"/>
      <c r="M1487" s="190"/>
      <c r="N1487" s="191"/>
      <c r="O1487" s="65"/>
      <c r="P1487" s="65"/>
      <c r="Q1487" s="65"/>
      <c r="R1487" s="65"/>
      <c r="S1487" s="65"/>
      <c r="T1487" s="66"/>
      <c r="U1487" s="35"/>
      <c r="V1487" s="35"/>
      <c r="W1487" s="35"/>
      <c r="X1487" s="35"/>
      <c r="Y1487" s="35"/>
      <c r="Z1487" s="35"/>
      <c r="AA1487" s="35"/>
      <c r="AB1487" s="35"/>
      <c r="AC1487" s="35"/>
      <c r="AD1487" s="35"/>
      <c r="AE1487" s="35"/>
      <c r="AT1487" s="18" t="s">
        <v>158</v>
      </c>
      <c r="AU1487" s="18" t="s">
        <v>83</v>
      </c>
    </row>
    <row r="1488" spans="1:65" s="2" customFormat="1" ht="11.25">
      <c r="A1488" s="35"/>
      <c r="B1488" s="36"/>
      <c r="C1488" s="37"/>
      <c r="D1488" s="192" t="s">
        <v>160</v>
      </c>
      <c r="E1488" s="37"/>
      <c r="F1488" s="193" t="s">
        <v>1920</v>
      </c>
      <c r="G1488" s="37"/>
      <c r="H1488" s="37"/>
      <c r="I1488" s="189"/>
      <c r="J1488" s="37"/>
      <c r="K1488" s="37"/>
      <c r="L1488" s="40"/>
      <c r="M1488" s="190"/>
      <c r="N1488" s="191"/>
      <c r="O1488" s="65"/>
      <c r="P1488" s="65"/>
      <c r="Q1488" s="65"/>
      <c r="R1488" s="65"/>
      <c r="S1488" s="65"/>
      <c r="T1488" s="66"/>
      <c r="U1488" s="35"/>
      <c r="V1488" s="35"/>
      <c r="W1488" s="35"/>
      <c r="X1488" s="35"/>
      <c r="Y1488" s="35"/>
      <c r="Z1488" s="35"/>
      <c r="AA1488" s="35"/>
      <c r="AB1488" s="35"/>
      <c r="AC1488" s="35"/>
      <c r="AD1488" s="35"/>
      <c r="AE1488" s="35"/>
      <c r="AT1488" s="18" t="s">
        <v>160</v>
      </c>
      <c r="AU1488" s="18" t="s">
        <v>83</v>
      </c>
    </row>
    <row r="1489" spans="1:65" s="13" customFormat="1" ht="11.25">
      <c r="B1489" s="195"/>
      <c r="C1489" s="196"/>
      <c r="D1489" s="187" t="s">
        <v>169</v>
      </c>
      <c r="E1489" s="197" t="s">
        <v>19</v>
      </c>
      <c r="F1489" s="198" t="s">
        <v>1921</v>
      </c>
      <c r="G1489" s="196"/>
      <c r="H1489" s="199">
        <v>2</v>
      </c>
      <c r="I1489" s="200"/>
      <c r="J1489" s="196"/>
      <c r="K1489" s="196"/>
      <c r="L1489" s="201"/>
      <c r="M1489" s="202"/>
      <c r="N1489" s="203"/>
      <c r="O1489" s="203"/>
      <c r="P1489" s="203"/>
      <c r="Q1489" s="203"/>
      <c r="R1489" s="203"/>
      <c r="S1489" s="203"/>
      <c r="T1489" s="204"/>
      <c r="AT1489" s="205" t="s">
        <v>169</v>
      </c>
      <c r="AU1489" s="205" t="s">
        <v>83</v>
      </c>
      <c r="AV1489" s="13" t="s">
        <v>83</v>
      </c>
      <c r="AW1489" s="13" t="s">
        <v>34</v>
      </c>
      <c r="AX1489" s="13" t="s">
        <v>73</v>
      </c>
      <c r="AY1489" s="205" t="s">
        <v>149</v>
      </c>
    </row>
    <row r="1490" spans="1:65" s="2" customFormat="1" ht="24.2" customHeight="1">
      <c r="A1490" s="35"/>
      <c r="B1490" s="36"/>
      <c r="C1490" s="216" t="s">
        <v>1922</v>
      </c>
      <c r="D1490" s="216" t="s">
        <v>556</v>
      </c>
      <c r="E1490" s="217" t="s">
        <v>1923</v>
      </c>
      <c r="F1490" s="218" t="s">
        <v>1924</v>
      </c>
      <c r="G1490" s="219" t="s">
        <v>483</v>
      </c>
      <c r="H1490" s="220">
        <v>2</v>
      </c>
      <c r="I1490" s="221"/>
      <c r="J1490" s="222">
        <f>ROUND(I1490*H1490,2)</f>
        <v>0</v>
      </c>
      <c r="K1490" s="218" t="s">
        <v>19</v>
      </c>
      <c r="L1490" s="223"/>
      <c r="M1490" s="224" t="s">
        <v>19</v>
      </c>
      <c r="N1490" s="225" t="s">
        <v>44</v>
      </c>
      <c r="O1490" s="65"/>
      <c r="P1490" s="183">
        <f>O1490*H1490</f>
        <v>0</v>
      </c>
      <c r="Q1490" s="183">
        <v>9.1200000000000003E-2</v>
      </c>
      <c r="R1490" s="183">
        <f>Q1490*H1490</f>
        <v>0.18240000000000001</v>
      </c>
      <c r="S1490" s="183">
        <v>0</v>
      </c>
      <c r="T1490" s="184">
        <f>S1490*H1490</f>
        <v>0</v>
      </c>
      <c r="U1490" s="35"/>
      <c r="V1490" s="35"/>
      <c r="W1490" s="35"/>
      <c r="X1490" s="35"/>
      <c r="Y1490" s="35"/>
      <c r="Z1490" s="35"/>
      <c r="AA1490" s="35"/>
      <c r="AB1490" s="35"/>
      <c r="AC1490" s="35"/>
      <c r="AD1490" s="35"/>
      <c r="AE1490" s="35"/>
      <c r="AR1490" s="185" t="s">
        <v>480</v>
      </c>
      <c r="AT1490" s="185" t="s">
        <v>556</v>
      </c>
      <c r="AU1490" s="185" t="s">
        <v>83</v>
      </c>
      <c r="AY1490" s="18" t="s">
        <v>149</v>
      </c>
      <c r="BE1490" s="186">
        <f>IF(N1490="základní",J1490,0)</f>
        <v>0</v>
      </c>
      <c r="BF1490" s="186">
        <f>IF(N1490="snížená",J1490,0)</f>
        <v>0</v>
      </c>
      <c r="BG1490" s="186">
        <f>IF(N1490="zákl. přenesená",J1490,0)</f>
        <v>0</v>
      </c>
      <c r="BH1490" s="186">
        <f>IF(N1490="sníž. přenesená",J1490,0)</f>
        <v>0</v>
      </c>
      <c r="BI1490" s="186">
        <f>IF(N1490="nulová",J1490,0)</f>
        <v>0</v>
      </c>
      <c r="BJ1490" s="18" t="s">
        <v>81</v>
      </c>
      <c r="BK1490" s="186">
        <f>ROUND(I1490*H1490,2)</f>
        <v>0</v>
      </c>
      <c r="BL1490" s="18" t="s">
        <v>305</v>
      </c>
      <c r="BM1490" s="185" t="s">
        <v>1925</v>
      </c>
    </row>
    <row r="1491" spans="1:65" s="2" customFormat="1" ht="19.5">
      <c r="A1491" s="35"/>
      <c r="B1491" s="36"/>
      <c r="C1491" s="37"/>
      <c r="D1491" s="187" t="s">
        <v>158</v>
      </c>
      <c r="E1491" s="37"/>
      <c r="F1491" s="188" t="s">
        <v>1924</v>
      </c>
      <c r="G1491" s="37"/>
      <c r="H1491" s="37"/>
      <c r="I1491" s="189"/>
      <c r="J1491" s="37"/>
      <c r="K1491" s="37"/>
      <c r="L1491" s="40"/>
      <c r="M1491" s="190"/>
      <c r="N1491" s="191"/>
      <c r="O1491" s="65"/>
      <c r="P1491" s="65"/>
      <c r="Q1491" s="65"/>
      <c r="R1491" s="65"/>
      <c r="S1491" s="65"/>
      <c r="T1491" s="66"/>
      <c r="U1491" s="35"/>
      <c r="V1491" s="35"/>
      <c r="W1491" s="35"/>
      <c r="X1491" s="35"/>
      <c r="Y1491" s="35"/>
      <c r="Z1491" s="35"/>
      <c r="AA1491" s="35"/>
      <c r="AB1491" s="35"/>
      <c r="AC1491" s="35"/>
      <c r="AD1491" s="35"/>
      <c r="AE1491" s="35"/>
      <c r="AT1491" s="18" t="s">
        <v>158</v>
      </c>
      <c r="AU1491" s="18" t="s">
        <v>83</v>
      </c>
    </row>
    <row r="1492" spans="1:65" s="2" customFormat="1" ht="19.5">
      <c r="A1492" s="35"/>
      <c r="B1492" s="36"/>
      <c r="C1492" s="37"/>
      <c r="D1492" s="187" t="s">
        <v>162</v>
      </c>
      <c r="E1492" s="37"/>
      <c r="F1492" s="194" t="s">
        <v>1926</v>
      </c>
      <c r="G1492" s="37"/>
      <c r="H1492" s="37"/>
      <c r="I1492" s="189"/>
      <c r="J1492" s="37"/>
      <c r="K1492" s="37"/>
      <c r="L1492" s="40"/>
      <c r="M1492" s="190"/>
      <c r="N1492" s="191"/>
      <c r="O1492" s="65"/>
      <c r="P1492" s="65"/>
      <c r="Q1492" s="65"/>
      <c r="R1492" s="65"/>
      <c r="S1492" s="65"/>
      <c r="T1492" s="66"/>
      <c r="U1492" s="35"/>
      <c r="V1492" s="35"/>
      <c r="W1492" s="35"/>
      <c r="X1492" s="35"/>
      <c r="Y1492" s="35"/>
      <c r="Z1492" s="35"/>
      <c r="AA1492" s="35"/>
      <c r="AB1492" s="35"/>
      <c r="AC1492" s="35"/>
      <c r="AD1492" s="35"/>
      <c r="AE1492" s="35"/>
      <c r="AT1492" s="18" t="s">
        <v>162</v>
      </c>
      <c r="AU1492" s="18" t="s">
        <v>83</v>
      </c>
    </row>
    <row r="1493" spans="1:65" s="2" customFormat="1" ht="16.5" customHeight="1">
      <c r="A1493" s="35"/>
      <c r="B1493" s="36"/>
      <c r="C1493" s="174" t="s">
        <v>1927</v>
      </c>
      <c r="D1493" s="174" t="s">
        <v>151</v>
      </c>
      <c r="E1493" s="175" t="s">
        <v>1928</v>
      </c>
      <c r="F1493" s="176" t="s">
        <v>1929</v>
      </c>
      <c r="G1493" s="177" t="s">
        <v>154</v>
      </c>
      <c r="H1493" s="178">
        <v>2.8730000000000002</v>
      </c>
      <c r="I1493" s="179"/>
      <c r="J1493" s="180">
        <f>ROUND(I1493*H1493,2)</f>
        <v>0</v>
      </c>
      <c r="K1493" s="176" t="s">
        <v>155</v>
      </c>
      <c r="L1493" s="40"/>
      <c r="M1493" s="181" t="s">
        <v>19</v>
      </c>
      <c r="N1493" s="182" t="s">
        <v>44</v>
      </c>
      <c r="O1493" s="65"/>
      <c r="P1493" s="183">
        <f>O1493*H1493</f>
        <v>0</v>
      </c>
      <c r="Q1493" s="183">
        <v>0</v>
      </c>
      <c r="R1493" s="183">
        <f>Q1493*H1493</f>
        <v>0</v>
      </c>
      <c r="S1493" s="183">
        <v>0.02</v>
      </c>
      <c r="T1493" s="184">
        <f>S1493*H1493</f>
        <v>5.7460000000000004E-2</v>
      </c>
      <c r="U1493" s="35"/>
      <c r="V1493" s="35"/>
      <c r="W1493" s="35"/>
      <c r="X1493" s="35"/>
      <c r="Y1493" s="35"/>
      <c r="Z1493" s="35"/>
      <c r="AA1493" s="35"/>
      <c r="AB1493" s="35"/>
      <c r="AC1493" s="35"/>
      <c r="AD1493" s="35"/>
      <c r="AE1493" s="35"/>
      <c r="AR1493" s="185" t="s">
        <v>305</v>
      </c>
      <c r="AT1493" s="185" t="s">
        <v>151</v>
      </c>
      <c r="AU1493" s="185" t="s">
        <v>83</v>
      </c>
      <c r="AY1493" s="18" t="s">
        <v>149</v>
      </c>
      <c r="BE1493" s="186">
        <f>IF(N1493="základní",J1493,0)</f>
        <v>0</v>
      </c>
      <c r="BF1493" s="186">
        <f>IF(N1493="snížená",J1493,0)</f>
        <v>0</v>
      </c>
      <c r="BG1493" s="186">
        <f>IF(N1493="zákl. přenesená",J1493,0)</f>
        <v>0</v>
      </c>
      <c r="BH1493" s="186">
        <f>IF(N1493="sníž. přenesená",J1493,0)</f>
        <v>0</v>
      </c>
      <c r="BI1493" s="186">
        <f>IF(N1493="nulová",J1493,0)</f>
        <v>0</v>
      </c>
      <c r="BJ1493" s="18" t="s">
        <v>81</v>
      </c>
      <c r="BK1493" s="186">
        <f>ROUND(I1493*H1493,2)</f>
        <v>0</v>
      </c>
      <c r="BL1493" s="18" t="s">
        <v>305</v>
      </c>
      <c r="BM1493" s="185" t="s">
        <v>1930</v>
      </c>
    </row>
    <row r="1494" spans="1:65" s="2" customFormat="1" ht="11.25">
      <c r="A1494" s="35"/>
      <c r="B1494" s="36"/>
      <c r="C1494" s="37"/>
      <c r="D1494" s="187" t="s">
        <v>158</v>
      </c>
      <c r="E1494" s="37"/>
      <c r="F1494" s="188" t="s">
        <v>1929</v>
      </c>
      <c r="G1494" s="37"/>
      <c r="H1494" s="37"/>
      <c r="I1494" s="189"/>
      <c r="J1494" s="37"/>
      <c r="K1494" s="37"/>
      <c r="L1494" s="40"/>
      <c r="M1494" s="190"/>
      <c r="N1494" s="191"/>
      <c r="O1494" s="65"/>
      <c r="P1494" s="65"/>
      <c r="Q1494" s="65"/>
      <c r="R1494" s="65"/>
      <c r="S1494" s="65"/>
      <c r="T1494" s="66"/>
      <c r="U1494" s="35"/>
      <c r="V1494" s="35"/>
      <c r="W1494" s="35"/>
      <c r="X1494" s="35"/>
      <c r="Y1494" s="35"/>
      <c r="Z1494" s="35"/>
      <c r="AA1494" s="35"/>
      <c r="AB1494" s="35"/>
      <c r="AC1494" s="35"/>
      <c r="AD1494" s="35"/>
      <c r="AE1494" s="35"/>
      <c r="AT1494" s="18" t="s">
        <v>158</v>
      </c>
      <c r="AU1494" s="18" t="s">
        <v>83</v>
      </c>
    </row>
    <row r="1495" spans="1:65" s="2" customFormat="1" ht="11.25">
      <c r="A1495" s="35"/>
      <c r="B1495" s="36"/>
      <c r="C1495" s="37"/>
      <c r="D1495" s="192" t="s">
        <v>160</v>
      </c>
      <c r="E1495" s="37"/>
      <c r="F1495" s="193" t="s">
        <v>1931</v>
      </c>
      <c r="G1495" s="37"/>
      <c r="H1495" s="37"/>
      <c r="I1495" s="189"/>
      <c r="J1495" s="37"/>
      <c r="K1495" s="37"/>
      <c r="L1495" s="40"/>
      <c r="M1495" s="190"/>
      <c r="N1495" s="191"/>
      <c r="O1495" s="65"/>
      <c r="P1495" s="65"/>
      <c r="Q1495" s="65"/>
      <c r="R1495" s="65"/>
      <c r="S1495" s="65"/>
      <c r="T1495" s="66"/>
      <c r="U1495" s="35"/>
      <c r="V1495" s="35"/>
      <c r="W1495" s="35"/>
      <c r="X1495" s="35"/>
      <c r="Y1495" s="35"/>
      <c r="Z1495" s="35"/>
      <c r="AA1495" s="35"/>
      <c r="AB1495" s="35"/>
      <c r="AC1495" s="35"/>
      <c r="AD1495" s="35"/>
      <c r="AE1495" s="35"/>
      <c r="AT1495" s="18" t="s">
        <v>160</v>
      </c>
      <c r="AU1495" s="18" t="s">
        <v>83</v>
      </c>
    </row>
    <row r="1496" spans="1:65" s="14" customFormat="1" ht="11.25">
      <c r="B1496" s="206"/>
      <c r="C1496" s="207"/>
      <c r="D1496" s="187" t="s">
        <v>169</v>
      </c>
      <c r="E1496" s="208" t="s">
        <v>19</v>
      </c>
      <c r="F1496" s="209" t="s">
        <v>1932</v>
      </c>
      <c r="G1496" s="207"/>
      <c r="H1496" s="208" t="s">
        <v>19</v>
      </c>
      <c r="I1496" s="210"/>
      <c r="J1496" s="207"/>
      <c r="K1496" s="207"/>
      <c r="L1496" s="211"/>
      <c r="M1496" s="212"/>
      <c r="N1496" s="213"/>
      <c r="O1496" s="213"/>
      <c r="P1496" s="213"/>
      <c r="Q1496" s="213"/>
      <c r="R1496" s="213"/>
      <c r="S1496" s="213"/>
      <c r="T1496" s="214"/>
      <c r="AT1496" s="215" t="s">
        <v>169</v>
      </c>
      <c r="AU1496" s="215" t="s">
        <v>83</v>
      </c>
      <c r="AV1496" s="14" t="s">
        <v>81</v>
      </c>
      <c r="AW1496" s="14" t="s">
        <v>34</v>
      </c>
      <c r="AX1496" s="14" t="s">
        <v>73</v>
      </c>
      <c r="AY1496" s="215" t="s">
        <v>149</v>
      </c>
    </row>
    <row r="1497" spans="1:65" s="13" customFormat="1" ht="11.25">
      <c r="B1497" s="195"/>
      <c r="C1497" s="196"/>
      <c r="D1497" s="187" t="s">
        <v>169</v>
      </c>
      <c r="E1497" s="197" t="s">
        <v>19</v>
      </c>
      <c r="F1497" s="198" t="s">
        <v>1933</v>
      </c>
      <c r="G1497" s="196"/>
      <c r="H1497" s="199">
        <v>2.8730000000000002</v>
      </c>
      <c r="I1497" s="200"/>
      <c r="J1497" s="196"/>
      <c r="K1497" s="196"/>
      <c r="L1497" s="201"/>
      <c r="M1497" s="202"/>
      <c r="N1497" s="203"/>
      <c r="O1497" s="203"/>
      <c r="P1497" s="203"/>
      <c r="Q1497" s="203"/>
      <c r="R1497" s="203"/>
      <c r="S1497" s="203"/>
      <c r="T1497" s="204"/>
      <c r="AT1497" s="205" t="s">
        <v>169</v>
      </c>
      <c r="AU1497" s="205" t="s">
        <v>83</v>
      </c>
      <c r="AV1497" s="13" t="s">
        <v>83</v>
      </c>
      <c r="AW1497" s="13" t="s">
        <v>34</v>
      </c>
      <c r="AX1497" s="13" t="s">
        <v>73</v>
      </c>
      <c r="AY1497" s="205" t="s">
        <v>149</v>
      </c>
    </row>
    <row r="1498" spans="1:65" s="2" customFormat="1" ht="16.5" customHeight="1">
      <c r="A1498" s="35"/>
      <c r="B1498" s="36"/>
      <c r="C1498" s="174" t="s">
        <v>1934</v>
      </c>
      <c r="D1498" s="174" t="s">
        <v>151</v>
      </c>
      <c r="E1498" s="175" t="s">
        <v>1935</v>
      </c>
      <c r="F1498" s="176" t="s">
        <v>1936</v>
      </c>
      <c r="G1498" s="177" t="s">
        <v>154</v>
      </c>
      <c r="H1498" s="178">
        <v>2.8730000000000002</v>
      </c>
      <c r="I1498" s="179"/>
      <c r="J1498" s="180">
        <f>ROUND(I1498*H1498,2)</f>
        <v>0</v>
      </c>
      <c r="K1498" s="176" t="s">
        <v>155</v>
      </c>
      <c r="L1498" s="40"/>
      <c r="M1498" s="181" t="s">
        <v>19</v>
      </c>
      <c r="N1498" s="182" t="s">
        <v>44</v>
      </c>
      <c r="O1498" s="65"/>
      <c r="P1498" s="183">
        <f>O1498*H1498</f>
        <v>0</v>
      </c>
      <c r="Q1498" s="183">
        <v>9.0000000000000006E-5</v>
      </c>
      <c r="R1498" s="183">
        <f>Q1498*H1498</f>
        <v>2.5857000000000001E-4</v>
      </c>
      <c r="S1498" s="183">
        <v>0</v>
      </c>
      <c r="T1498" s="184">
        <f>S1498*H1498</f>
        <v>0</v>
      </c>
      <c r="U1498" s="35"/>
      <c r="V1498" s="35"/>
      <c r="W1498" s="35"/>
      <c r="X1498" s="35"/>
      <c r="Y1498" s="35"/>
      <c r="Z1498" s="35"/>
      <c r="AA1498" s="35"/>
      <c r="AB1498" s="35"/>
      <c r="AC1498" s="35"/>
      <c r="AD1498" s="35"/>
      <c r="AE1498" s="35"/>
      <c r="AR1498" s="185" t="s">
        <v>305</v>
      </c>
      <c r="AT1498" s="185" t="s">
        <v>151</v>
      </c>
      <c r="AU1498" s="185" t="s">
        <v>83</v>
      </c>
      <c r="AY1498" s="18" t="s">
        <v>149</v>
      </c>
      <c r="BE1498" s="186">
        <f>IF(N1498="základní",J1498,0)</f>
        <v>0</v>
      </c>
      <c r="BF1498" s="186">
        <f>IF(N1498="snížená",J1498,0)</f>
        <v>0</v>
      </c>
      <c r="BG1498" s="186">
        <f>IF(N1498="zákl. přenesená",J1498,0)</f>
        <v>0</v>
      </c>
      <c r="BH1498" s="186">
        <f>IF(N1498="sníž. přenesená",J1498,0)</f>
        <v>0</v>
      </c>
      <c r="BI1498" s="186">
        <f>IF(N1498="nulová",J1498,0)</f>
        <v>0</v>
      </c>
      <c r="BJ1498" s="18" t="s">
        <v>81</v>
      </c>
      <c r="BK1498" s="186">
        <f>ROUND(I1498*H1498,2)</f>
        <v>0</v>
      </c>
      <c r="BL1498" s="18" t="s">
        <v>305</v>
      </c>
      <c r="BM1498" s="185" t="s">
        <v>1937</v>
      </c>
    </row>
    <row r="1499" spans="1:65" s="2" customFormat="1" ht="11.25">
      <c r="A1499" s="35"/>
      <c r="B1499" s="36"/>
      <c r="C1499" s="37"/>
      <c r="D1499" s="187" t="s">
        <v>158</v>
      </c>
      <c r="E1499" s="37"/>
      <c r="F1499" s="188" t="s">
        <v>1936</v>
      </c>
      <c r="G1499" s="37"/>
      <c r="H1499" s="37"/>
      <c r="I1499" s="189"/>
      <c r="J1499" s="37"/>
      <c r="K1499" s="37"/>
      <c r="L1499" s="40"/>
      <c r="M1499" s="190"/>
      <c r="N1499" s="191"/>
      <c r="O1499" s="65"/>
      <c r="P1499" s="65"/>
      <c r="Q1499" s="65"/>
      <c r="R1499" s="65"/>
      <c r="S1499" s="65"/>
      <c r="T1499" s="66"/>
      <c r="U1499" s="35"/>
      <c r="V1499" s="35"/>
      <c r="W1499" s="35"/>
      <c r="X1499" s="35"/>
      <c r="Y1499" s="35"/>
      <c r="Z1499" s="35"/>
      <c r="AA1499" s="35"/>
      <c r="AB1499" s="35"/>
      <c r="AC1499" s="35"/>
      <c r="AD1499" s="35"/>
      <c r="AE1499" s="35"/>
      <c r="AT1499" s="18" t="s">
        <v>158</v>
      </c>
      <c r="AU1499" s="18" t="s">
        <v>83</v>
      </c>
    </row>
    <row r="1500" spans="1:65" s="2" customFormat="1" ht="11.25">
      <c r="A1500" s="35"/>
      <c r="B1500" s="36"/>
      <c r="C1500" s="37"/>
      <c r="D1500" s="192" t="s">
        <v>160</v>
      </c>
      <c r="E1500" s="37"/>
      <c r="F1500" s="193" t="s">
        <v>1938</v>
      </c>
      <c r="G1500" s="37"/>
      <c r="H1500" s="37"/>
      <c r="I1500" s="189"/>
      <c r="J1500" s="37"/>
      <c r="K1500" s="37"/>
      <c r="L1500" s="40"/>
      <c r="M1500" s="190"/>
      <c r="N1500" s="191"/>
      <c r="O1500" s="65"/>
      <c r="P1500" s="65"/>
      <c r="Q1500" s="65"/>
      <c r="R1500" s="65"/>
      <c r="S1500" s="65"/>
      <c r="T1500" s="66"/>
      <c r="U1500" s="35"/>
      <c r="V1500" s="35"/>
      <c r="W1500" s="35"/>
      <c r="X1500" s="35"/>
      <c r="Y1500" s="35"/>
      <c r="Z1500" s="35"/>
      <c r="AA1500" s="35"/>
      <c r="AB1500" s="35"/>
      <c r="AC1500" s="35"/>
      <c r="AD1500" s="35"/>
      <c r="AE1500" s="35"/>
      <c r="AT1500" s="18" t="s">
        <v>160</v>
      </c>
      <c r="AU1500" s="18" t="s">
        <v>83</v>
      </c>
    </row>
    <row r="1501" spans="1:65" s="14" customFormat="1" ht="11.25">
      <c r="B1501" s="206"/>
      <c r="C1501" s="207"/>
      <c r="D1501" s="187" t="s">
        <v>169</v>
      </c>
      <c r="E1501" s="208" t="s">
        <v>19</v>
      </c>
      <c r="F1501" s="209" t="s">
        <v>1939</v>
      </c>
      <c r="G1501" s="207"/>
      <c r="H1501" s="208" t="s">
        <v>19</v>
      </c>
      <c r="I1501" s="210"/>
      <c r="J1501" s="207"/>
      <c r="K1501" s="207"/>
      <c r="L1501" s="211"/>
      <c r="M1501" s="212"/>
      <c r="N1501" s="213"/>
      <c r="O1501" s="213"/>
      <c r="P1501" s="213"/>
      <c r="Q1501" s="213"/>
      <c r="R1501" s="213"/>
      <c r="S1501" s="213"/>
      <c r="T1501" s="214"/>
      <c r="AT1501" s="215" t="s">
        <v>169</v>
      </c>
      <c r="AU1501" s="215" t="s">
        <v>83</v>
      </c>
      <c r="AV1501" s="14" t="s">
        <v>81</v>
      </c>
      <c r="AW1501" s="14" t="s">
        <v>34</v>
      </c>
      <c r="AX1501" s="14" t="s">
        <v>73</v>
      </c>
      <c r="AY1501" s="215" t="s">
        <v>149</v>
      </c>
    </row>
    <row r="1502" spans="1:65" s="13" customFormat="1" ht="11.25">
      <c r="B1502" s="195"/>
      <c r="C1502" s="196"/>
      <c r="D1502" s="187" t="s">
        <v>169</v>
      </c>
      <c r="E1502" s="197" t="s">
        <v>19</v>
      </c>
      <c r="F1502" s="198" t="s">
        <v>1933</v>
      </c>
      <c r="G1502" s="196"/>
      <c r="H1502" s="199">
        <v>2.8730000000000002</v>
      </c>
      <c r="I1502" s="200"/>
      <c r="J1502" s="196"/>
      <c r="K1502" s="196"/>
      <c r="L1502" s="201"/>
      <c r="M1502" s="202"/>
      <c r="N1502" s="203"/>
      <c r="O1502" s="203"/>
      <c r="P1502" s="203"/>
      <c r="Q1502" s="203"/>
      <c r="R1502" s="203"/>
      <c r="S1502" s="203"/>
      <c r="T1502" s="204"/>
      <c r="AT1502" s="205" t="s">
        <v>169</v>
      </c>
      <c r="AU1502" s="205" t="s">
        <v>83</v>
      </c>
      <c r="AV1502" s="13" t="s">
        <v>83</v>
      </c>
      <c r="AW1502" s="13" t="s">
        <v>34</v>
      </c>
      <c r="AX1502" s="13" t="s">
        <v>73</v>
      </c>
      <c r="AY1502" s="205" t="s">
        <v>149</v>
      </c>
    </row>
    <row r="1503" spans="1:65" s="2" customFormat="1" ht="16.5" customHeight="1">
      <c r="A1503" s="35"/>
      <c r="B1503" s="36"/>
      <c r="C1503" s="174" t="s">
        <v>1940</v>
      </c>
      <c r="D1503" s="174" t="s">
        <v>151</v>
      </c>
      <c r="E1503" s="175" t="s">
        <v>1941</v>
      </c>
      <c r="F1503" s="176" t="s">
        <v>1942</v>
      </c>
      <c r="G1503" s="177" t="s">
        <v>1358</v>
      </c>
      <c r="H1503" s="178">
        <v>1</v>
      </c>
      <c r="I1503" s="179"/>
      <c r="J1503" s="180">
        <f>ROUND(I1503*H1503,2)</f>
        <v>0</v>
      </c>
      <c r="K1503" s="176" t="s">
        <v>19</v>
      </c>
      <c r="L1503" s="40"/>
      <c r="M1503" s="181" t="s">
        <v>19</v>
      </c>
      <c r="N1503" s="182" t="s">
        <v>44</v>
      </c>
      <c r="O1503" s="65"/>
      <c r="P1503" s="183">
        <f>O1503*H1503</f>
        <v>0</v>
      </c>
      <c r="Q1503" s="183">
        <v>5.0000000000000002E-5</v>
      </c>
      <c r="R1503" s="183">
        <f>Q1503*H1503</f>
        <v>5.0000000000000002E-5</v>
      </c>
      <c r="S1503" s="183">
        <v>1E-3</v>
      </c>
      <c r="T1503" s="184">
        <f>S1503*H1503</f>
        <v>1E-3</v>
      </c>
      <c r="U1503" s="35"/>
      <c r="V1503" s="35"/>
      <c r="W1503" s="35"/>
      <c r="X1503" s="35"/>
      <c r="Y1503" s="35"/>
      <c r="Z1503" s="35"/>
      <c r="AA1503" s="35"/>
      <c r="AB1503" s="35"/>
      <c r="AC1503" s="35"/>
      <c r="AD1503" s="35"/>
      <c r="AE1503" s="35"/>
      <c r="AR1503" s="185" t="s">
        <v>305</v>
      </c>
      <c r="AT1503" s="185" t="s">
        <v>151</v>
      </c>
      <c r="AU1503" s="185" t="s">
        <v>83</v>
      </c>
      <c r="AY1503" s="18" t="s">
        <v>149</v>
      </c>
      <c r="BE1503" s="186">
        <f>IF(N1503="základní",J1503,0)</f>
        <v>0</v>
      </c>
      <c r="BF1503" s="186">
        <f>IF(N1503="snížená",J1503,0)</f>
        <v>0</v>
      </c>
      <c r="BG1503" s="186">
        <f>IF(N1503="zákl. přenesená",J1503,0)</f>
        <v>0</v>
      </c>
      <c r="BH1503" s="186">
        <f>IF(N1503="sníž. přenesená",J1503,0)</f>
        <v>0</v>
      </c>
      <c r="BI1503" s="186">
        <f>IF(N1503="nulová",J1503,0)</f>
        <v>0</v>
      </c>
      <c r="BJ1503" s="18" t="s">
        <v>81</v>
      </c>
      <c r="BK1503" s="186">
        <f>ROUND(I1503*H1503,2)</f>
        <v>0</v>
      </c>
      <c r="BL1503" s="18" t="s">
        <v>305</v>
      </c>
      <c r="BM1503" s="185" t="s">
        <v>1943</v>
      </c>
    </row>
    <row r="1504" spans="1:65" s="2" customFormat="1" ht="11.25">
      <c r="A1504" s="35"/>
      <c r="B1504" s="36"/>
      <c r="C1504" s="37"/>
      <c r="D1504" s="187" t="s">
        <v>158</v>
      </c>
      <c r="E1504" s="37"/>
      <c r="F1504" s="188" t="s">
        <v>1942</v>
      </c>
      <c r="G1504" s="37"/>
      <c r="H1504" s="37"/>
      <c r="I1504" s="189"/>
      <c r="J1504" s="37"/>
      <c r="K1504" s="37"/>
      <c r="L1504" s="40"/>
      <c r="M1504" s="190"/>
      <c r="N1504" s="191"/>
      <c r="O1504" s="65"/>
      <c r="P1504" s="65"/>
      <c r="Q1504" s="65"/>
      <c r="R1504" s="65"/>
      <c r="S1504" s="65"/>
      <c r="T1504" s="66"/>
      <c r="U1504" s="35"/>
      <c r="V1504" s="35"/>
      <c r="W1504" s="35"/>
      <c r="X1504" s="35"/>
      <c r="Y1504" s="35"/>
      <c r="Z1504" s="35"/>
      <c r="AA1504" s="35"/>
      <c r="AB1504" s="35"/>
      <c r="AC1504" s="35"/>
      <c r="AD1504" s="35"/>
      <c r="AE1504" s="35"/>
      <c r="AT1504" s="18" t="s">
        <v>158</v>
      </c>
      <c r="AU1504" s="18" t="s">
        <v>83</v>
      </c>
    </row>
    <row r="1505" spans="1:65" s="13" customFormat="1" ht="11.25">
      <c r="B1505" s="195"/>
      <c r="C1505" s="196"/>
      <c r="D1505" s="187" t="s">
        <v>169</v>
      </c>
      <c r="E1505" s="197" t="s">
        <v>19</v>
      </c>
      <c r="F1505" s="198" t="s">
        <v>1944</v>
      </c>
      <c r="G1505" s="196"/>
      <c r="H1505" s="199">
        <v>1</v>
      </c>
      <c r="I1505" s="200"/>
      <c r="J1505" s="196"/>
      <c r="K1505" s="196"/>
      <c r="L1505" s="201"/>
      <c r="M1505" s="202"/>
      <c r="N1505" s="203"/>
      <c r="O1505" s="203"/>
      <c r="P1505" s="203"/>
      <c r="Q1505" s="203"/>
      <c r="R1505" s="203"/>
      <c r="S1505" s="203"/>
      <c r="T1505" s="204"/>
      <c r="AT1505" s="205" t="s">
        <v>169</v>
      </c>
      <c r="AU1505" s="205" t="s">
        <v>83</v>
      </c>
      <c r="AV1505" s="13" t="s">
        <v>83</v>
      </c>
      <c r="AW1505" s="13" t="s">
        <v>34</v>
      </c>
      <c r="AX1505" s="13" t="s">
        <v>73</v>
      </c>
      <c r="AY1505" s="205" t="s">
        <v>149</v>
      </c>
    </row>
    <row r="1506" spans="1:65" s="2" customFormat="1" ht="16.5" customHeight="1">
      <c r="A1506" s="35"/>
      <c r="B1506" s="36"/>
      <c r="C1506" s="174" t="s">
        <v>1945</v>
      </c>
      <c r="D1506" s="174" t="s">
        <v>151</v>
      </c>
      <c r="E1506" s="175" t="s">
        <v>1946</v>
      </c>
      <c r="F1506" s="176" t="s">
        <v>1947</v>
      </c>
      <c r="G1506" s="177" t="s">
        <v>483</v>
      </c>
      <c r="H1506" s="178">
        <v>2</v>
      </c>
      <c r="I1506" s="179"/>
      <c r="J1506" s="180">
        <f>ROUND(I1506*H1506,2)</f>
        <v>0</v>
      </c>
      <c r="K1506" s="176" t="s">
        <v>155</v>
      </c>
      <c r="L1506" s="40"/>
      <c r="M1506" s="181" t="s">
        <v>19</v>
      </c>
      <c r="N1506" s="182" t="s">
        <v>44</v>
      </c>
      <c r="O1506" s="65"/>
      <c r="P1506" s="183">
        <f>O1506*H1506</f>
        <v>0</v>
      </c>
      <c r="Q1506" s="183">
        <v>0</v>
      </c>
      <c r="R1506" s="183">
        <f>Q1506*H1506</f>
        <v>0</v>
      </c>
      <c r="S1506" s="183">
        <v>0</v>
      </c>
      <c r="T1506" s="184">
        <f>S1506*H1506</f>
        <v>0</v>
      </c>
      <c r="U1506" s="35"/>
      <c r="V1506" s="35"/>
      <c r="W1506" s="35"/>
      <c r="X1506" s="35"/>
      <c r="Y1506" s="35"/>
      <c r="Z1506" s="35"/>
      <c r="AA1506" s="35"/>
      <c r="AB1506" s="35"/>
      <c r="AC1506" s="35"/>
      <c r="AD1506" s="35"/>
      <c r="AE1506" s="35"/>
      <c r="AR1506" s="185" t="s">
        <v>305</v>
      </c>
      <c r="AT1506" s="185" t="s">
        <v>151</v>
      </c>
      <c r="AU1506" s="185" t="s">
        <v>83</v>
      </c>
      <c r="AY1506" s="18" t="s">
        <v>149</v>
      </c>
      <c r="BE1506" s="186">
        <f>IF(N1506="základní",J1506,0)</f>
        <v>0</v>
      </c>
      <c r="BF1506" s="186">
        <f>IF(N1506="snížená",J1506,0)</f>
        <v>0</v>
      </c>
      <c r="BG1506" s="186">
        <f>IF(N1506="zákl. přenesená",J1506,0)</f>
        <v>0</v>
      </c>
      <c r="BH1506" s="186">
        <f>IF(N1506="sníž. přenesená",J1506,0)</f>
        <v>0</v>
      </c>
      <c r="BI1506" s="186">
        <f>IF(N1506="nulová",J1506,0)</f>
        <v>0</v>
      </c>
      <c r="BJ1506" s="18" t="s">
        <v>81</v>
      </c>
      <c r="BK1506" s="186">
        <f>ROUND(I1506*H1506,2)</f>
        <v>0</v>
      </c>
      <c r="BL1506" s="18" t="s">
        <v>305</v>
      </c>
      <c r="BM1506" s="185" t="s">
        <v>1948</v>
      </c>
    </row>
    <row r="1507" spans="1:65" s="2" customFormat="1" ht="11.25">
      <c r="A1507" s="35"/>
      <c r="B1507" s="36"/>
      <c r="C1507" s="37"/>
      <c r="D1507" s="187" t="s">
        <v>158</v>
      </c>
      <c r="E1507" s="37"/>
      <c r="F1507" s="188" t="s">
        <v>1949</v>
      </c>
      <c r="G1507" s="37"/>
      <c r="H1507" s="37"/>
      <c r="I1507" s="189"/>
      <c r="J1507" s="37"/>
      <c r="K1507" s="37"/>
      <c r="L1507" s="40"/>
      <c r="M1507" s="190"/>
      <c r="N1507" s="191"/>
      <c r="O1507" s="65"/>
      <c r="P1507" s="65"/>
      <c r="Q1507" s="65"/>
      <c r="R1507" s="65"/>
      <c r="S1507" s="65"/>
      <c r="T1507" s="66"/>
      <c r="U1507" s="35"/>
      <c r="V1507" s="35"/>
      <c r="W1507" s="35"/>
      <c r="X1507" s="35"/>
      <c r="Y1507" s="35"/>
      <c r="Z1507" s="35"/>
      <c r="AA1507" s="35"/>
      <c r="AB1507" s="35"/>
      <c r="AC1507" s="35"/>
      <c r="AD1507" s="35"/>
      <c r="AE1507" s="35"/>
      <c r="AT1507" s="18" t="s">
        <v>158</v>
      </c>
      <c r="AU1507" s="18" t="s">
        <v>83</v>
      </c>
    </row>
    <row r="1508" spans="1:65" s="2" customFormat="1" ht="11.25">
      <c r="A1508" s="35"/>
      <c r="B1508" s="36"/>
      <c r="C1508" s="37"/>
      <c r="D1508" s="192" t="s">
        <v>160</v>
      </c>
      <c r="E1508" s="37"/>
      <c r="F1508" s="193" t="s">
        <v>1950</v>
      </c>
      <c r="G1508" s="37"/>
      <c r="H1508" s="37"/>
      <c r="I1508" s="189"/>
      <c r="J1508" s="37"/>
      <c r="K1508" s="37"/>
      <c r="L1508" s="40"/>
      <c r="M1508" s="190"/>
      <c r="N1508" s="191"/>
      <c r="O1508" s="65"/>
      <c r="P1508" s="65"/>
      <c r="Q1508" s="65"/>
      <c r="R1508" s="65"/>
      <c r="S1508" s="65"/>
      <c r="T1508" s="66"/>
      <c r="U1508" s="35"/>
      <c r="V1508" s="35"/>
      <c r="W1508" s="35"/>
      <c r="X1508" s="35"/>
      <c r="Y1508" s="35"/>
      <c r="Z1508" s="35"/>
      <c r="AA1508" s="35"/>
      <c r="AB1508" s="35"/>
      <c r="AC1508" s="35"/>
      <c r="AD1508" s="35"/>
      <c r="AE1508" s="35"/>
      <c r="AT1508" s="18" t="s">
        <v>160</v>
      </c>
      <c r="AU1508" s="18" t="s">
        <v>83</v>
      </c>
    </row>
    <row r="1509" spans="1:65" s="13" customFormat="1" ht="11.25">
      <c r="B1509" s="195"/>
      <c r="C1509" s="196"/>
      <c r="D1509" s="187" t="s">
        <v>169</v>
      </c>
      <c r="E1509" s="197" t="s">
        <v>19</v>
      </c>
      <c r="F1509" s="198" t="s">
        <v>1951</v>
      </c>
      <c r="G1509" s="196"/>
      <c r="H1509" s="199">
        <v>2</v>
      </c>
      <c r="I1509" s="200"/>
      <c r="J1509" s="196"/>
      <c r="K1509" s="196"/>
      <c r="L1509" s="201"/>
      <c r="M1509" s="202"/>
      <c r="N1509" s="203"/>
      <c r="O1509" s="203"/>
      <c r="P1509" s="203"/>
      <c r="Q1509" s="203"/>
      <c r="R1509" s="203"/>
      <c r="S1509" s="203"/>
      <c r="T1509" s="204"/>
      <c r="AT1509" s="205" t="s">
        <v>169</v>
      </c>
      <c r="AU1509" s="205" t="s">
        <v>83</v>
      </c>
      <c r="AV1509" s="13" t="s">
        <v>83</v>
      </c>
      <c r="AW1509" s="13" t="s">
        <v>34</v>
      </c>
      <c r="AX1509" s="13" t="s">
        <v>73</v>
      </c>
      <c r="AY1509" s="205" t="s">
        <v>149</v>
      </c>
    </row>
    <row r="1510" spans="1:65" s="2" customFormat="1" ht="16.5" customHeight="1">
      <c r="A1510" s="35"/>
      <c r="B1510" s="36"/>
      <c r="C1510" s="174" t="s">
        <v>1952</v>
      </c>
      <c r="D1510" s="174" t="s">
        <v>151</v>
      </c>
      <c r="E1510" s="175" t="s">
        <v>1953</v>
      </c>
      <c r="F1510" s="176" t="s">
        <v>1954</v>
      </c>
      <c r="G1510" s="177" t="s">
        <v>483</v>
      </c>
      <c r="H1510" s="178">
        <v>2</v>
      </c>
      <c r="I1510" s="179"/>
      <c r="J1510" s="180">
        <f>ROUND(I1510*H1510,2)</f>
        <v>0</v>
      </c>
      <c r="K1510" s="176" t="s">
        <v>155</v>
      </c>
      <c r="L1510" s="40"/>
      <c r="M1510" s="181" t="s">
        <v>19</v>
      </c>
      <c r="N1510" s="182" t="s">
        <v>44</v>
      </c>
      <c r="O1510" s="65"/>
      <c r="P1510" s="183">
        <f>O1510*H1510</f>
        <v>0</v>
      </c>
      <c r="Q1510" s="183">
        <v>0</v>
      </c>
      <c r="R1510" s="183">
        <f>Q1510*H1510</f>
        <v>0</v>
      </c>
      <c r="S1510" s="183">
        <v>4.0000000000000002E-4</v>
      </c>
      <c r="T1510" s="184">
        <f>S1510*H1510</f>
        <v>8.0000000000000004E-4</v>
      </c>
      <c r="U1510" s="35"/>
      <c r="V1510" s="35"/>
      <c r="W1510" s="35"/>
      <c r="X1510" s="35"/>
      <c r="Y1510" s="35"/>
      <c r="Z1510" s="35"/>
      <c r="AA1510" s="35"/>
      <c r="AB1510" s="35"/>
      <c r="AC1510" s="35"/>
      <c r="AD1510" s="35"/>
      <c r="AE1510" s="35"/>
      <c r="AR1510" s="185" t="s">
        <v>305</v>
      </c>
      <c r="AT1510" s="185" t="s">
        <v>151</v>
      </c>
      <c r="AU1510" s="185" t="s">
        <v>83</v>
      </c>
      <c r="AY1510" s="18" t="s">
        <v>149</v>
      </c>
      <c r="BE1510" s="186">
        <f>IF(N1510="základní",J1510,0)</f>
        <v>0</v>
      </c>
      <c r="BF1510" s="186">
        <f>IF(N1510="snížená",J1510,0)</f>
        <v>0</v>
      </c>
      <c r="BG1510" s="186">
        <f>IF(N1510="zákl. přenesená",J1510,0)</f>
        <v>0</v>
      </c>
      <c r="BH1510" s="186">
        <f>IF(N1510="sníž. přenesená",J1510,0)</f>
        <v>0</v>
      </c>
      <c r="BI1510" s="186">
        <f>IF(N1510="nulová",J1510,0)</f>
        <v>0</v>
      </c>
      <c r="BJ1510" s="18" t="s">
        <v>81</v>
      </c>
      <c r="BK1510" s="186">
        <f>ROUND(I1510*H1510,2)</f>
        <v>0</v>
      </c>
      <c r="BL1510" s="18" t="s">
        <v>305</v>
      </c>
      <c r="BM1510" s="185" t="s">
        <v>1955</v>
      </c>
    </row>
    <row r="1511" spans="1:65" s="2" customFormat="1" ht="11.25">
      <c r="A1511" s="35"/>
      <c r="B1511" s="36"/>
      <c r="C1511" s="37"/>
      <c r="D1511" s="187" t="s">
        <v>158</v>
      </c>
      <c r="E1511" s="37"/>
      <c r="F1511" s="188" t="s">
        <v>1956</v>
      </c>
      <c r="G1511" s="37"/>
      <c r="H1511" s="37"/>
      <c r="I1511" s="189"/>
      <c r="J1511" s="37"/>
      <c r="K1511" s="37"/>
      <c r="L1511" s="40"/>
      <c r="M1511" s="190"/>
      <c r="N1511" s="191"/>
      <c r="O1511" s="65"/>
      <c r="P1511" s="65"/>
      <c r="Q1511" s="65"/>
      <c r="R1511" s="65"/>
      <c r="S1511" s="65"/>
      <c r="T1511" s="66"/>
      <c r="U1511" s="35"/>
      <c r="V1511" s="35"/>
      <c r="W1511" s="35"/>
      <c r="X1511" s="35"/>
      <c r="Y1511" s="35"/>
      <c r="Z1511" s="35"/>
      <c r="AA1511" s="35"/>
      <c r="AB1511" s="35"/>
      <c r="AC1511" s="35"/>
      <c r="AD1511" s="35"/>
      <c r="AE1511" s="35"/>
      <c r="AT1511" s="18" t="s">
        <v>158</v>
      </c>
      <c r="AU1511" s="18" t="s">
        <v>83</v>
      </c>
    </row>
    <row r="1512" spans="1:65" s="2" customFormat="1" ht="11.25">
      <c r="A1512" s="35"/>
      <c r="B1512" s="36"/>
      <c r="C1512" s="37"/>
      <c r="D1512" s="192" t="s">
        <v>160</v>
      </c>
      <c r="E1512" s="37"/>
      <c r="F1512" s="193" t="s">
        <v>1957</v>
      </c>
      <c r="G1512" s="37"/>
      <c r="H1512" s="37"/>
      <c r="I1512" s="189"/>
      <c r="J1512" s="37"/>
      <c r="K1512" s="37"/>
      <c r="L1512" s="40"/>
      <c r="M1512" s="190"/>
      <c r="N1512" s="191"/>
      <c r="O1512" s="65"/>
      <c r="P1512" s="65"/>
      <c r="Q1512" s="65"/>
      <c r="R1512" s="65"/>
      <c r="S1512" s="65"/>
      <c r="T1512" s="66"/>
      <c r="U1512" s="35"/>
      <c r="V1512" s="35"/>
      <c r="W1512" s="35"/>
      <c r="X1512" s="35"/>
      <c r="Y1512" s="35"/>
      <c r="Z1512" s="35"/>
      <c r="AA1512" s="35"/>
      <c r="AB1512" s="35"/>
      <c r="AC1512" s="35"/>
      <c r="AD1512" s="35"/>
      <c r="AE1512" s="35"/>
      <c r="AT1512" s="18" t="s">
        <v>160</v>
      </c>
      <c r="AU1512" s="18" t="s">
        <v>83</v>
      </c>
    </row>
    <row r="1513" spans="1:65" s="13" customFormat="1" ht="11.25">
      <c r="B1513" s="195"/>
      <c r="C1513" s="196"/>
      <c r="D1513" s="187" t="s">
        <v>169</v>
      </c>
      <c r="E1513" s="197" t="s">
        <v>19</v>
      </c>
      <c r="F1513" s="198" t="s">
        <v>1958</v>
      </c>
      <c r="G1513" s="196"/>
      <c r="H1513" s="199">
        <v>2</v>
      </c>
      <c r="I1513" s="200"/>
      <c r="J1513" s="196"/>
      <c r="K1513" s="196"/>
      <c r="L1513" s="201"/>
      <c r="M1513" s="202"/>
      <c r="N1513" s="203"/>
      <c r="O1513" s="203"/>
      <c r="P1513" s="203"/>
      <c r="Q1513" s="203"/>
      <c r="R1513" s="203"/>
      <c r="S1513" s="203"/>
      <c r="T1513" s="204"/>
      <c r="AT1513" s="205" t="s">
        <v>169</v>
      </c>
      <c r="AU1513" s="205" t="s">
        <v>83</v>
      </c>
      <c r="AV1513" s="13" t="s">
        <v>83</v>
      </c>
      <c r="AW1513" s="13" t="s">
        <v>34</v>
      </c>
      <c r="AX1513" s="13" t="s">
        <v>73</v>
      </c>
      <c r="AY1513" s="205" t="s">
        <v>149</v>
      </c>
    </row>
    <row r="1514" spans="1:65" s="2" customFormat="1" ht="16.5" customHeight="1">
      <c r="A1514" s="35"/>
      <c r="B1514" s="36"/>
      <c r="C1514" s="174" t="s">
        <v>1959</v>
      </c>
      <c r="D1514" s="174" t="s">
        <v>151</v>
      </c>
      <c r="E1514" s="175" t="s">
        <v>1960</v>
      </c>
      <c r="F1514" s="176" t="s">
        <v>1961</v>
      </c>
      <c r="G1514" s="177" t="s">
        <v>483</v>
      </c>
      <c r="H1514" s="178">
        <v>1</v>
      </c>
      <c r="I1514" s="179"/>
      <c r="J1514" s="180">
        <f>ROUND(I1514*H1514,2)</f>
        <v>0</v>
      </c>
      <c r="K1514" s="176" t="s">
        <v>19</v>
      </c>
      <c r="L1514" s="40"/>
      <c r="M1514" s="181" t="s">
        <v>19</v>
      </c>
      <c r="N1514" s="182" t="s">
        <v>44</v>
      </c>
      <c r="O1514" s="65"/>
      <c r="P1514" s="183">
        <f>O1514*H1514</f>
        <v>0</v>
      </c>
      <c r="Q1514" s="183">
        <v>3.5000000000000003E-2</v>
      </c>
      <c r="R1514" s="183">
        <f>Q1514*H1514</f>
        <v>3.5000000000000003E-2</v>
      </c>
      <c r="S1514" s="183">
        <v>0</v>
      </c>
      <c r="T1514" s="184">
        <f>S1514*H1514</f>
        <v>0</v>
      </c>
      <c r="U1514" s="35"/>
      <c r="V1514" s="35"/>
      <c r="W1514" s="35"/>
      <c r="X1514" s="35"/>
      <c r="Y1514" s="35"/>
      <c r="Z1514" s="35"/>
      <c r="AA1514" s="35"/>
      <c r="AB1514" s="35"/>
      <c r="AC1514" s="35"/>
      <c r="AD1514" s="35"/>
      <c r="AE1514" s="35"/>
      <c r="AR1514" s="185" t="s">
        <v>305</v>
      </c>
      <c r="AT1514" s="185" t="s">
        <v>151</v>
      </c>
      <c r="AU1514" s="185" t="s">
        <v>83</v>
      </c>
      <c r="AY1514" s="18" t="s">
        <v>149</v>
      </c>
      <c r="BE1514" s="186">
        <f>IF(N1514="základní",J1514,0)</f>
        <v>0</v>
      </c>
      <c r="BF1514" s="186">
        <f>IF(N1514="snížená",J1514,0)</f>
        <v>0</v>
      </c>
      <c r="BG1514" s="186">
        <f>IF(N1514="zákl. přenesená",J1514,0)</f>
        <v>0</v>
      </c>
      <c r="BH1514" s="186">
        <f>IF(N1514="sníž. přenesená",J1514,0)</f>
        <v>0</v>
      </c>
      <c r="BI1514" s="186">
        <f>IF(N1514="nulová",J1514,0)</f>
        <v>0</v>
      </c>
      <c r="BJ1514" s="18" t="s">
        <v>81</v>
      </c>
      <c r="BK1514" s="186">
        <f>ROUND(I1514*H1514,2)</f>
        <v>0</v>
      </c>
      <c r="BL1514" s="18" t="s">
        <v>305</v>
      </c>
      <c r="BM1514" s="185" t="s">
        <v>1962</v>
      </c>
    </row>
    <row r="1515" spans="1:65" s="2" customFormat="1" ht="11.25">
      <c r="A1515" s="35"/>
      <c r="B1515" s="36"/>
      <c r="C1515" s="37"/>
      <c r="D1515" s="187" t="s">
        <v>158</v>
      </c>
      <c r="E1515" s="37"/>
      <c r="F1515" s="188" t="s">
        <v>1961</v>
      </c>
      <c r="G1515" s="37"/>
      <c r="H1515" s="37"/>
      <c r="I1515" s="189"/>
      <c r="J1515" s="37"/>
      <c r="K1515" s="37"/>
      <c r="L1515" s="40"/>
      <c r="M1515" s="190"/>
      <c r="N1515" s="191"/>
      <c r="O1515" s="65"/>
      <c r="P1515" s="65"/>
      <c r="Q1515" s="65"/>
      <c r="R1515" s="65"/>
      <c r="S1515" s="65"/>
      <c r="T1515" s="66"/>
      <c r="U1515" s="35"/>
      <c r="V1515" s="35"/>
      <c r="W1515" s="35"/>
      <c r="X1515" s="35"/>
      <c r="Y1515" s="35"/>
      <c r="Z1515" s="35"/>
      <c r="AA1515" s="35"/>
      <c r="AB1515" s="35"/>
      <c r="AC1515" s="35"/>
      <c r="AD1515" s="35"/>
      <c r="AE1515" s="35"/>
      <c r="AT1515" s="18" t="s">
        <v>158</v>
      </c>
      <c r="AU1515" s="18" t="s">
        <v>83</v>
      </c>
    </row>
    <row r="1516" spans="1:65" s="13" customFormat="1" ht="11.25">
      <c r="B1516" s="195"/>
      <c r="C1516" s="196"/>
      <c r="D1516" s="187" t="s">
        <v>169</v>
      </c>
      <c r="E1516" s="197" t="s">
        <v>19</v>
      </c>
      <c r="F1516" s="198" t="s">
        <v>1963</v>
      </c>
      <c r="G1516" s="196"/>
      <c r="H1516" s="199">
        <v>1</v>
      </c>
      <c r="I1516" s="200"/>
      <c r="J1516" s="196"/>
      <c r="K1516" s="196"/>
      <c r="L1516" s="201"/>
      <c r="M1516" s="202"/>
      <c r="N1516" s="203"/>
      <c r="O1516" s="203"/>
      <c r="P1516" s="203"/>
      <c r="Q1516" s="203"/>
      <c r="R1516" s="203"/>
      <c r="S1516" s="203"/>
      <c r="T1516" s="204"/>
      <c r="AT1516" s="205" t="s">
        <v>169</v>
      </c>
      <c r="AU1516" s="205" t="s">
        <v>83</v>
      </c>
      <c r="AV1516" s="13" t="s">
        <v>83</v>
      </c>
      <c r="AW1516" s="13" t="s">
        <v>34</v>
      </c>
      <c r="AX1516" s="13" t="s">
        <v>73</v>
      </c>
      <c r="AY1516" s="205" t="s">
        <v>149</v>
      </c>
    </row>
    <row r="1517" spans="1:65" s="2" customFormat="1" ht="16.5" customHeight="1">
      <c r="A1517" s="35"/>
      <c r="B1517" s="36"/>
      <c r="C1517" s="174" t="s">
        <v>1964</v>
      </c>
      <c r="D1517" s="174" t="s">
        <v>151</v>
      </c>
      <c r="E1517" s="175" t="s">
        <v>1965</v>
      </c>
      <c r="F1517" s="176" t="s">
        <v>1966</v>
      </c>
      <c r="G1517" s="177" t="s">
        <v>265</v>
      </c>
      <c r="H1517" s="178">
        <v>0.56399999999999995</v>
      </c>
      <c r="I1517" s="179"/>
      <c r="J1517" s="180">
        <f>ROUND(I1517*H1517,2)</f>
        <v>0</v>
      </c>
      <c r="K1517" s="176" t="s">
        <v>155</v>
      </c>
      <c r="L1517" s="40"/>
      <c r="M1517" s="181" t="s">
        <v>19</v>
      </c>
      <c r="N1517" s="182" t="s">
        <v>44</v>
      </c>
      <c r="O1517" s="65"/>
      <c r="P1517" s="183">
        <f>O1517*H1517</f>
        <v>0</v>
      </c>
      <c r="Q1517" s="183">
        <v>0</v>
      </c>
      <c r="R1517" s="183">
        <f>Q1517*H1517</f>
        <v>0</v>
      </c>
      <c r="S1517" s="183">
        <v>0</v>
      </c>
      <c r="T1517" s="184">
        <f>S1517*H1517</f>
        <v>0</v>
      </c>
      <c r="U1517" s="35"/>
      <c r="V1517" s="35"/>
      <c r="W1517" s="35"/>
      <c r="X1517" s="35"/>
      <c r="Y1517" s="35"/>
      <c r="Z1517" s="35"/>
      <c r="AA1517" s="35"/>
      <c r="AB1517" s="35"/>
      <c r="AC1517" s="35"/>
      <c r="AD1517" s="35"/>
      <c r="AE1517" s="35"/>
      <c r="AR1517" s="185" t="s">
        <v>305</v>
      </c>
      <c r="AT1517" s="185" t="s">
        <v>151</v>
      </c>
      <c r="AU1517" s="185" t="s">
        <v>83</v>
      </c>
      <c r="AY1517" s="18" t="s">
        <v>149</v>
      </c>
      <c r="BE1517" s="186">
        <f>IF(N1517="základní",J1517,0)</f>
        <v>0</v>
      </c>
      <c r="BF1517" s="186">
        <f>IF(N1517="snížená",J1517,0)</f>
        <v>0</v>
      </c>
      <c r="BG1517" s="186">
        <f>IF(N1517="zákl. přenesená",J1517,0)</f>
        <v>0</v>
      </c>
      <c r="BH1517" s="186">
        <f>IF(N1517="sníž. přenesená",J1517,0)</f>
        <v>0</v>
      </c>
      <c r="BI1517" s="186">
        <f>IF(N1517="nulová",J1517,0)</f>
        <v>0</v>
      </c>
      <c r="BJ1517" s="18" t="s">
        <v>81</v>
      </c>
      <c r="BK1517" s="186">
        <f>ROUND(I1517*H1517,2)</f>
        <v>0</v>
      </c>
      <c r="BL1517" s="18" t="s">
        <v>305</v>
      </c>
      <c r="BM1517" s="185" t="s">
        <v>1967</v>
      </c>
    </row>
    <row r="1518" spans="1:65" s="2" customFormat="1" ht="19.5">
      <c r="A1518" s="35"/>
      <c r="B1518" s="36"/>
      <c r="C1518" s="37"/>
      <c r="D1518" s="187" t="s">
        <v>158</v>
      </c>
      <c r="E1518" s="37"/>
      <c r="F1518" s="188" t="s">
        <v>1968</v>
      </c>
      <c r="G1518" s="37"/>
      <c r="H1518" s="37"/>
      <c r="I1518" s="189"/>
      <c r="J1518" s="37"/>
      <c r="K1518" s="37"/>
      <c r="L1518" s="40"/>
      <c r="M1518" s="190"/>
      <c r="N1518" s="191"/>
      <c r="O1518" s="65"/>
      <c r="P1518" s="65"/>
      <c r="Q1518" s="65"/>
      <c r="R1518" s="65"/>
      <c r="S1518" s="65"/>
      <c r="T1518" s="66"/>
      <c r="U1518" s="35"/>
      <c r="V1518" s="35"/>
      <c r="W1518" s="35"/>
      <c r="X1518" s="35"/>
      <c r="Y1518" s="35"/>
      <c r="Z1518" s="35"/>
      <c r="AA1518" s="35"/>
      <c r="AB1518" s="35"/>
      <c r="AC1518" s="35"/>
      <c r="AD1518" s="35"/>
      <c r="AE1518" s="35"/>
      <c r="AT1518" s="18" t="s">
        <v>158</v>
      </c>
      <c r="AU1518" s="18" t="s">
        <v>83</v>
      </c>
    </row>
    <row r="1519" spans="1:65" s="2" customFormat="1" ht="11.25">
      <c r="A1519" s="35"/>
      <c r="B1519" s="36"/>
      <c r="C1519" s="37"/>
      <c r="D1519" s="192" t="s">
        <v>160</v>
      </c>
      <c r="E1519" s="37"/>
      <c r="F1519" s="193" t="s">
        <v>1969</v>
      </c>
      <c r="G1519" s="37"/>
      <c r="H1519" s="37"/>
      <c r="I1519" s="189"/>
      <c r="J1519" s="37"/>
      <c r="K1519" s="37"/>
      <c r="L1519" s="40"/>
      <c r="M1519" s="190"/>
      <c r="N1519" s="191"/>
      <c r="O1519" s="65"/>
      <c r="P1519" s="65"/>
      <c r="Q1519" s="65"/>
      <c r="R1519" s="65"/>
      <c r="S1519" s="65"/>
      <c r="T1519" s="66"/>
      <c r="U1519" s="35"/>
      <c r="V1519" s="35"/>
      <c r="W1519" s="35"/>
      <c r="X1519" s="35"/>
      <c r="Y1519" s="35"/>
      <c r="Z1519" s="35"/>
      <c r="AA1519" s="35"/>
      <c r="AB1519" s="35"/>
      <c r="AC1519" s="35"/>
      <c r="AD1519" s="35"/>
      <c r="AE1519" s="35"/>
      <c r="AT1519" s="18" t="s">
        <v>160</v>
      </c>
      <c r="AU1519" s="18" t="s">
        <v>83</v>
      </c>
    </row>
    <row r="1520" spans="1:65" s="12" customFormat="1" ht="22.9" customHeight="1">
      <c r="B1520" s="158"/>
      <c r="C1520" s="159"/>
      <c r="D1520" s="160" t="s">
        <v>72</v>
      </c>
      <c r="E1520" s="172" t="s">
        <v>1970</v>
      </c>
      <c r="F1520" s="172" t="s">
        <v>1971</v>
      </c>
      <c r="G1520" s="159"/>
      <c r="H1520" s="159"/>
      <c r="I1520" s="162"/>
      <c r="J1520" s="173">
        <f>BK1520</f>
        <v>0</v>
      </c>
      <c r="K1520" s="159"/>
      <c r="L1520" s="164"/>
      <c r="M1520" s="165"/>
      <c r="N1520" s="166"/>
      <c r="O1520" s="166"/>
      <c r="P1520" s="167">
        <f>SUM(P1521:P1672)</f>
        <v>0</v>
      </c>
      <c r="Q1520" s="166"/>
      <c r="R1520" s="167">
        <f>SUM(R1521:R1672)</f>
        <v>0.65682395000000005</v>
      </c>
      <c r="S1520" s="166"/>
      <c r="T1520" s="168">
        <f>SUM(T1521:T1672)</f>
        <v>0</v>
      </c>
      <c r="AR1520" s="169" t="s">
        <v>83</v>
      </c>
      <c r="AT1520" s="170" t="s">
        <v>72</v>
      </c>
      <c r="AU1520" s="170" t="s">
        <v>81</v>
      </c>
      <c r="AY1520" s="169" t="s">
        <v>149</v>
      </c>
      <c r="BK1520" s="171">
        <f>SUM(BK1521:BK1672)</f>
        <v>0</v>
      </c>
    </row>
    <row r="1521" spans="1:65" s="2" customFormat="1" ht="16.5" customHeight="1">
      <c r="A1521" s="35"/>
      <c r="B1521" s="36"/>
      <c r="C1521" s="174" t="s">
        <v>1972</v>
      </c>
      <c r="D1521" s="174" t="s">
        <v>151</v>
      </c>
      <c r="E1521" s="175" t="s">
        <v>1973</v>
      </c>
      <c r="F1521" s="176" t="s">
        <v>1974</v>
      </c>
      <c r="G1521" s="177" t="s">
        <v>154</v>
      </c>
      <c r="H1521" s="178">
        <v>5.6</v>
      </c>
      <c r="I1521" s="179"/>
      <c r="J1521" s="180">
        <f>ROUND(I1521*H1521,2)</f>
        <v>0</v>
      </c>
      <c r="K1521" s="176" t="s">
        <v>155</v>
      </c>
      <c r="L1521" s="40"/>
      <c r="M1521" s="181" t="s">
        <v>19</v>
      </c>
      <c r="N1521" s="182" t="s">
        <v>44</v>
      </c>
      <c r="O1521" s="65"/>
      <c r="P1521" s="183">
        <f>O1521*H1521</f>
        <v>0</v>
      </c>
      <c r="Q1521" s="183">
        <v>2.0000000000000002E-5</v>
      </c>
      <c r="R1521" s="183">
        <f>Q1521*H1521</f>
        <v>1.12E-4</v>
      </c>
      <c r="S1521" s="183">
        <v>0</v>
      </c>
      <c r="T1521" s="184">
        <f>S1521*H1521</f>
        <v>0</v>
      </c>
      <c r="U1521" s="35"/>
      <c r="V1521" s="35"/>
      <c r="W1521" s="35"/>
      <c r="X1521" s="35"/>
      <c r="Y1521" s="35"/>
      <c r="Z1521" s="35"/>
      <c r="AA1521" s="35"/>
      <c r="AB1521" s="35"/>
      <c r="AC1521" s="35"/>
      <c r="AD1521" s="35"/>
      <c r="AE1521" s="35"/>
      <c r="AR1521" s="185" t="s">
        <v>305</v>
      </c>
      <c r="AT1521" s="185" t="s">
        <v>151</v>
      </c>
      <c r="AU1521" s="185" t="s">
        <v>83</v>
      </c>
      <c r="AY1521" s="18" t="s">
        <v>149</v>
      </c>
      <c r="BE1521" s="186">
        <f>IF(N1521="základní",J1521,0)</f>
        <v>0</v>
      </c>
      <c r="BF1521" s="186">
        <f>IF(N1521="snížená",J1521,0)</f>
        <v>0</v>
      </c>
      <c r="BG1521" s="186">
        <f>IF(N1521="zákl. přenesená",J1521,0)</f>
        <v>0</v>
      </c>
      <c r="BH1521" s="186">
        <f>IF(N1521="sníž. přenesená",J1521,0)</f>
        <v>0</v>
      </c>
      <c r="BI1521" s="186">
        <f>IF(N1521="nulová",J1521,0)</f>
        <v>0</v>
      </c>
      <c r="BJ1521" s="18" t="s">
        <v>81</v>
      </c>
      <c r="BK1521" s="186">
        <f>ROUND(I1521*H1521,2)</f>
        <v>0</v>
      </c>
      <c r="BL1521" s="18" t="s">
        <v>305</v>
      </c>
      <c r="BM1521" s="185" t="s">
        <v>1975</v>
      </c>
    </row>
    <row r="1522" spans="1:65" s="2" customFormat="1" ht="11.25">
      <c r="A1522" s="35"/>
      <c r="B1522" s="36"/>
      <c r="C1522" s="37"/>
      <c r="D1522" s="187" t="s">
        <v>158</v>
      </c>
      <c r="E1522" s="37"/>
      <c r="F1522" s="188" t="s">
        <v>1976</v>
      </c>
      <c r="G1522" s="37"/>
      <c r="H1522" s="37"/>
      <c r="I1522" s="189"/>
      <c r="J1522" s="37"/>
      <c r="K1522" s="37"/>
      <c r="L1522" s="40"/>
      <c r="M1522" s="190"/>
      <c r="N1522" s="191"/>
      <c r="O1522" s="65"/>
      <c r="P1522" s="65"/>
      <c r="Q1522" s="65"/>
      <c r="R1522" s="65"/>
      <c r="S1522" s="65"/>
      <c r="T1522" s="66"/>
      <c r="U1522" s="35"/>
      <c r="V1522" s="35"/>
      <c r="W1522" s="35"/>
      <c r="X1522" s="35"/>
      <c r="Y1522" s="35"/>
      <c r="Z1522" s="35"/>
      <c r="AA1522" s="35"/>
      <c r="AB1522" s="35"/>
      <c r="AC1522" s="35"/>
      <c r="AD1522" s="35"/>
      <c r="AE1522" s="35"/>
      <c r="AT1522" s="18" t="s">
        <v>158</v>
      </c>
      <c r="AU1522" s="18" t="s">
        <v>83</v>
      </c>
    </row>
    <row r="1523" spans="1:65" s="2" customFormat="1" ht="11.25">
      <c r="A1523" s="35"/>
      <c r="B1523" s="36"/>
      <c r="C1523" s="37"/>
      <c r="D1523" s="192" t="s">
        <v>160</v>
      </c>
      <c r="E1523" s="37"/>
      <c r="F1523" s="193" t="s">
        <v>1977</v>
      </c>
      <c r="G1523" s="37"/>
      <c r="H1523" s="37"/>
      <c r="I1523" s="189"/>
      <c r="J1523" s="37"/>
      <c r="K1523" s="37"/>
      <c r="L1523" s="40"/>
      <c r="M1523" s="190"/>
      <c r="N1523" s="191"/>
      <c r="O1523" s="65"/>
      <c r="P1523" s="65"/>
      <c r="Q1523" s="65"/>
      <c r="R1523" s="65"/>
      <c r="S1523" s="65"/>
      <c r="T1523" s="66"/>
      <c r="U1523" s="35"/>
      <c r="V1523" s="35"/>
      <c r="W1523" s="35"/>
      <c r="X1523" s="35"/>
      <c r="Y1523" s="35"/>
      <c r="Z1523" s="35"/>
      <c r="AA1523" s="35"/>
      <c r="AB1523" s="35"/>
      <c r="AC1523" s="35"/>
      <c r="AD1523" s="35"/>
      <c r="AE1523" s="35"/>
      <c r="AT1523" s="18" t="s">
        <v>160</v>
      </c>
      <c r="AU1523" s="18" t="s">
        <v>83</v>
      </c>
    </row>
    <row r="1524" spans="1:65" s="14" customFormat="1" ht="11.25">
      <c r="B1524" s="206"/>
      <c r="C1524" s="207"/>
      <c r="D1524" s="187" t="s">
        <v>169</v>
      </c>
      <c r="E1524" s="208" t="s">
        <v>19</v>
      </c>
      <c r="F1524" s="209" t="s">
        <v>204</v>
      </c>
      <c r="G1524" s="207"/>
      <c r="H1524" s="208" t="s">
        <v>19</v>
      </c>
      <c r="I1524" s="210"/>
      <c r="J1524" s="207"/>
      <c r="K1524" s="207"/>
      <c r="L1524" s="211"/>
      <c r="M1524" s="212"/>
      <c r="N1524" s="213"/>
      <c r="O1524" s="213"/>
      <c r="P1524" s="213"/>
      <c r="Q1524" s="213"/>
      <c r="R1524" s="213"/>
      <c r="S1524" s="213"/>
      <c r="T1524" s="214"/>
      <c r="AT1524" s="215" t="s">
        <v>169</v>
      </c>
      <c r="AU1524" s="215" t="s">
        <v>83</v>
      </c>
      <c r="AV1524" s="14" t="s">
        <v>81</v>
      </c>
      <c r="AW1524" s="14" t="s">
        <v>34</v>
      </c>
      <c r="AX1524" s="14" t="s">
        <v>73</v>
      </c>
      <c r="AY1524" s="215" t="s">
        <v>149</v>
      </c>
    </row>
    <row r="1525" spans="1:65" s="13" customFormat="1" ht="11.25">
      <c r="B1525" s="195"/>
      <c r="C1525" s="196"/>
      <c r="D1525" s="187" t="s">
        <v>169</v>
      </c>
      <c r="E1525" s="197" t="s">
        <v>19</v>
      </c>
      <c r="F1525" s="198" t="s">
        <v>1978</v>
      </c>
      <c r="G1525" s="196"/>
      <c r="H1525" s="199">
        <v>5.6</v>
      </c>
      <c r="I1525" s="200"/>
      <c r="J1525" s="196"/>
      <c r="K1525" s="196"/>
      <c r="L1525" s="201"/>
      <c r="M1525" s="202"/>
      <c r="N1525" s="203"/>
      <c r="O1525" s="203"/>
      <c r="P1525" s="203"/>
      <c r="Q1525" s="203"/>
      <c r="R1525" s="203"/>
      <c r="S1525" s="203"/>
      <c r="T1525" s="204"/>
      <c r="AT1525" s="205" t="s">
        <v>169</v>
      </c>
      <c r="AU1525" s="205" t="s">
        <v>83</v>
      </c>
      <c r="AV1525" s="13" t="s">
        <v>83</v>
      </c>
      <c r="AW1525" s="13" t="s">
        <v>34</v>
      </c>
      <c r="AX1525" s="13" t="s">
        <v>73</v>
      </c>
      <c r="AY1525" s="205" t="s">
        <v>149</v>
      </c>
    </row>
    <row r="1526" spans="1:65" s="2" customFormat="1" ht="16.5" customHeight="1">
      <c r="A1526" s="35"/>
      <c r="B1526" s="36"/>
      <c r="C1526" s="174" t="s">
        <v>1979</v>
      </c>
      <c r="D1526" s="174" t="s">
        <v>151</v>
      </c>
      <c r="E1526" s="175" t="s">
        <v>1980</v>
      </c>
      <c r="F1526" s="176" t="s">
        <v>1981</v>
      </c>
      <c r="G1526" s="177" t="s">
        <v>154</v>
      </c>
      <c r="H1526" s="178">
        <v>129.55600000000001</v>
      </c>
      <c r="I1526" s="179"/>
      <c r="J1526" s="180">
        <f>ROUND(I1526*H1526,2)</f>
        <v>0</v>
      </c>
      <c r="K1526" s="176" t="s">
        <v>155</v>
      </c>
      <c r="L1526" s="40"/>
      <c r="M1526" s="181" t="s">
        <v>19</v>
      </c>
      <c r="N1526" s="182" t="s">
        <v>44</v>
      </c>
      <c r="O1526" s="65"/>
      <c r="P1526" s="183">
        <f>O1526*H1526</f>
        <v>0</v>
      </c>
      <c r="Q1526" s="183">
        <v>2.5000000000000001E-4</v>
      </c>
      <c r="R1526" s="183">
        <f>Q1526*H1526</f>
        <v>3.2389000000000001E-2</v>
      </c>
      <c r="S1526" s="183">
        <v>0</v>
      </c>
      <c r="T1526" s="184">
        <f>S1526*H1526</f>
        <v>0</v>
      </c>
      <c r="U1526" s="35"/>
      <c r="V1526" s="35"/>
      <c r="W1526" s="35"/>
      <c r="X1526" s="35"/>
      <c r="Y1526" s="35"/>
      <c r="Z1526" s="35"/>
      <c r="AA1526" s="35"/>
      <c r="AB1526" s="35"/>
      <c r="AC1526" s="35"/>
      <c r="AD1526" s="35"/>
      <c r="AE1526" s="35"/>
      <c r="AR1526" s="185" t="s">
        <v>305</v>
      </c>
      <c r="AT1526" s="185" t="s">
        <v>151</v>
      </c>
      <c r="AU1526" s="185" t="s">
        <v>83</v>
      </c>
      <c r="AY1526" s="18" t="s">
        <v>149</v>
      </c>
      <c r="BE1526" s="186">
        <f>IF(N1526="základní",J1526,0)</f>
        <v>0</v>
      </c>
      <c r="BF1526" s="186">
        <f>IF(N1526="snížená",J1526,0)</f>
        <v>0</v>
      </c>
      <c r="BG1526" s="186">
        <f>IF(N1526="zákl. přenesená",J1526,0)</f>
        <v>0</v>
      </c>
      <c r="BH1526" s="186">
        <f>IF(N1526="sníž. přenesená",J1526,0)</f>
        <v>0</v>
      </c>
      <c r="BI1526" s="186">
        <f>IF(N1526="nulová",J1526,0)</f>
        <v>0</v>
      </c>
      <c r="BJ1526" s="18" t="s">
        <v>81</v>
      </c>
      <c r="BK1526" s="186">
        <f>ROUND(I1526*H1526,2)</f>
        <v>0</v>
      </c>
      <c r="BL1526" s="18" t="s">
        <v>305</v>
      </c>
      <c r="BM1526" s="185" t="s">
        <v>1982</v>
      </c>
    </row>
    <row r="1527" spans="1:65" s="2" customFormat="1" ht="11.25">
      <c r="A1527" s="35"/>
      <c r="B1527" s="36"/>
      <c r="C1527" s="37"/>
      <c r="D1527" s="187" t="s">
        <v>158</v>
      </c>
      <c r="E1527" s="37"/>
      <c r="F1527" s="188" t="s">
        <v>1983</v>
      </c>
      <c r="G1527" s="37"/>
      <c r="H1527" s="37"/>
      <c r="I1527" s="189"/>
      <c r="J1527" s="37"/>
      <c r="K1527" s="37"/>
      <c r="L1527" s="40"/>
      <c r="M1527" s="190"/>
      <c r="N1527" s="191"/>
      <c r="O1527" s="65"/>
      <c r="P1527" s="65"/>
      <c r="Q1527" s="65"/>
      <c r="R1527" s="65"/>
      <c r="S1527" s="65"/>
      <c r="T1527" s="66"/>
      <c r="U1527" s="35"/>
      <c r="V1527" s="35"/>
      <c r="W1527" s="35"/>
      <c r="X1527" s="35"/>
      <c r="Y1527" s="35"/>
      <c r="Z1527" s="35"/>
      <c r="AA1527" s="35"/>
      <c r="AB1527" s="35"/>
      <c r="AC1527" s="35"/>
      <c r="AD1527" s="35"/>
      <c r="AE1527" s="35"/>
      <c r="AT1527" s="18" t="s">
        <v>158</v>
      </c>
      <c r="AU1527" s="18" t="s">
        <v>83</v>
      </c>
    </row>
    <row r="1528" spans="1:65" s="2" customFormat="1" ht="11.25">
      <c r="A1528" s="35"/>
      <c r="B1528" s="36"/>
      <c r="C1528" s="37"/>
      <c r="D1528" s="192" t="s">
        <v>160</v>
      </c>
      <c r="E1528" s="37"/>
      <c r="F1528" s="193" t="s">
        <v>1984</v>
      </c>
      <c r="G1528" s="37"/>
      <c r="H1528" s="37"/>
      <c r="I1528" s="189"/>
      <c r="J1528" s="37"/>
      <c r="K1528" s="37"/>
      <c r="L1528" s="40"/>
      <c r="M1528" s="190"/>
      <c r="N1528" s="191"/>
      <c r="O1528" s="65"/>
      <c r="P1528" s="65"/>
      <c r="Q1528" s="65"/>
      <c r="R1528" s="65"/>
      <c r="S1528" s="65"/>
      <c r="T1528" s="66"/>
      <c r="U1528" s="35"/>
      <c r="V1528" s="35"/>
      <c r="W1528" s="35"/>
      <c r="X1528" s="35"/>
      <c r="Y1528" s="35"/>
      <c r="Z1528" s="35"/>
      <c r="AA1528" s="35"/>
      <c r="AB1528" s="35"/>
      <c r="AC1528" s="35"/>
      <c r="AD1528" s="35"/>
      <c r="AE1528" s="35"/>
      <c r="AT1528" s="18" t="s">
        <v>160</v>
      </c>
      <c r="AU1528" s="18" t="s">
        <v>83</v>
      </c>
    </row>
    <row r="1529" spans="1:65" s="14" customFormat="1" ht="11.25">
      <c r="B1529" s="206"/>
      <c r="C1529" s="207"/>
      <c r="D1529" s="187" t="s">
        <v>169</v>
      </c>
      <c r="E1529" s="208" t="s">
        <v>19</v>
      </c>
      <c r="F1529" s="209" t="s">
        <v>1423</v>
      </c>
      <c r="G1529" s="207"/>
      <c r="H1529" s="208" t="s">
        <v>19</v>
      </c>
      <c r="I1529" s="210"/>
      <c r="J1529" s="207"/>
      <c r="K1529" s="207"/>
      <c r="L1529" s="211"/>
      <c r="M1529" s="212"/>
      <c r="N1529" s="213"/>
      <c r="O1529" s="213"/>
      <c r="P1529" s="213"/>
      <c r="Q1529" s="213"/>
      <c r="R1529" s="213"/>
      <c r="S1529" s="213"/>
      <c r="T1529" s="214"/>
      <c r="AT1529" s="215" t="s">
        <v>169</v>
      </c>
      <c r="AU1529" s="215" t="s">
        <v>83</v>
      </c>
      <c r="AV1529" s="14" t="s">
        <v>81</v>
      </c>
      <c r="AW1529" s="14" t="s">
        <v>34</v>
      </c>
      <c r="AX1529" s="14" t="s">
        <v>73</v>
      </c>
      <c r="AY1529" s="215" t="s">
        <v>149</v>
      </c>
    </row>
    <row r="1530" spans="1:65" s="13" customFormat="1" ht="11.25">
      <c r="B1530" s="195"/>
      <c r="C1530" s="196"/>
      <c r="D1530" s="187" t="s">
        <v>169</v>
      </c>
      <c r="E1530" s="197" t="s">
        <v>19</v>
      </c>
      <c r="F1530" s="198" t="s">
        <v>1424</v>
      </c>
      <c r="G1530" s="196"/>
      <c r="H1530" s="199">
        <v>16.969000000000001</v>
      </c>
      <c r="I1530" s="200"/>
      <c r="J1530" s="196"/>
      <c r="K1530" s="196"/>
      <c r="L1530" s="201"/>
      <c r="M1530" s="202"/>
      <c r="N1530" s="203"/>
      <c r="O1530" s="203"/>
      <c r="P1530" s="203"/>
      <c r="Q1530" s="203"/>
      <c r="R1530" s="203"/>
      <c r="S1530" s="203"/>
      <c r="T1530" s="204"/>
      <c r="AT1530" s="205" t="s">
        <v>169</v>
      </c>
      <c r="AU1530" s="205" t="s">
        <v>83</v>
      </c>
      <c r="AV1530" s="13" t="s">
        <v>83</v>
      </c>
      <c r="AW1530" s="13" t="s">
        <v>34</v>
      </c>
      <c r="AX1530" s="13" t="s">
        <v>73</v>
      </c>
      <c r="AY1530" s="205" t="s">
        <v>149</v>
      </c>
    </row>
    <row r="1531" spans="1:65" s="14" customFormat="1" ht="11.25">
      <c r="B1531" s="206"/>
      <c r="C1531" s="207"/>
      <c r="D1531" s="187" t="s">
        <v>169</v>
      </c>
      <c r="E1531" s="208" t="s">
        <v>19</v>
      </c>
      <c r="F1531" s="209" t="s">
        <v>1425</v>
      </c>
      <c r="G1531" s="207"/>
      <c r="H1531" s="208" t="s">
        <v>19</v>
      </c>
      <c r="I1531" s="210"/>
      <c r="J1531" s="207"/>
      <c r="K1531" s="207"/>
      <c r="L1531" s="211"/>
      <c r="M1531" s="212"/>
      <c r="N1531" s="213"/>
      <c r="O1531" s="213"/>
      <c r="P1531" s="213"/>
      <c r="Q1531" s="213"/>
      <c r="R1531" s="213"/>
      <c r="S1531" s="213"/>
      <c r="T1531" s="214"/>
      <c r="AT1531" s="215" t="s">
        <v>169</v>
      </c>
      <c r="AU1531" s="215" t="s">
        <v>83</v>
      </c>
      <c r="AV1531" s="14" t="s">
        <v>81</v>
      </c>
      <c r="AW1531" s="14" t="s">
        <v>34</v>
      </c>
      <c r="AX1531" s="14" t="s">
        <v>73</v>
      </c>
      <c r="AY1531" s="215" t="s">
        <v>149</v>
      </c>
    </row>
    <row r="1532" spans="1:65" s="13" customFormat="1" ht="11.25">
      <c r="B1532" s="195"/>
      <c r="C1532" s="196"/>
      <c r="D1532" s="187" t="s">
        <v>169</v>
      </c>
      <c r="E1532" s="197" t="s">
        <v>19</v>
      </c>
      <c r="F1532" s="198" t="s">
        <v>1426</v>
      </c>
      <c r="G1532" s="196"/>
      <c r="H1532" s="199">
        <v>11.878</v>
      </c>
      <c r="I1532" s="200"/>
      <c r="J1532" s="196"/>
      <c r="K1532" s="196"/>
      <c r="L1532" s="201"/>
      <c r="M1532" s="202"/>
      <c r="N1532" s="203"/>
      <c r="O1532" s="203"/>
      <c r="P1532" s="203"/>
      <c r="Q1532" s="203"/>
      <c r="R1532" s="203"/>
      <c r="S1532" s="203"/>
      <c r="T1532" s="204"/>
      <c r="AT1532" s="205" t="s">
        <v>169</v>
      </c>
      <c r="AU1532" s="205" t="s">
        <v>83</v>
      </c>
      <c r="AV1532" s="13" t="s">
        <v>83</v>
      </c>
      <c r="AW1532" s="13" t="s">
        <v>34</v>
      </c>
      <c r="AX1532" s="13" t="s">
        <v>73</v>
      </c>
      <c r="AY1532" s="205" t="s">
        <v>149</v>
      </c>
    </row>
    <row r="1533" spans="1:65" s="14" customFormat="1" ht="11.25">
      <c r="B1533" s="206"/>
      <c r="C1533" s="207"/>
      <c r="D1533" s="187" t="s">
        <v>169</v>
      </c>
      <c r="E1533" s="208" t="s">
        <v>19</v>
      </c>
      <c r="F1533" s="209" t="s">
        <v>231</v>
      </c>
      <c r="G1533" s="207"/>
      <c r="H1533" s="208" t="s">
        <v>19</v>
      </c>
      <c r="I1533" s="210"/>
      <c r="J1533" s="207"/>
      <c r="K1533" s="207"/>
      <c r="L1533" s="211"/>
      <c r="M1533" s="212"/>
      <c r="N1533" s="213"/>
      <c r="O1533" s="213"/>
      <c r="P1533" s="213"/>
      <c r="Q1533" s="213"/>
      <c r="R1533" s="213"/>
      <c r="S1533" s="213"/>
      <c r="T1533" s="214"/>
      <c r="AT1533" s="215" t="s">
        <v>169</v>
      </c>
      <c r="AU1533" s="215" t="s">
        <v>83</v>
      </c>
      <c r="AV1533" s="14" t="s">
        <v>81</v>
      </c>
      <c r="AW1533" s="14" t="s">
        <v>34</v>
      </c>
      <c r="AX1533" s="14" t="s">
        <v>73</v>
      </c>
      <c r="AY1533" s="215" t="s">
        <v>149</v>
      </c>
    </row>
    <row r="1534" spans="1:65" s="13" customFormat="1" ht="11.25">
      <c r="B1534" s="195"/>
      <c r="C1534" s="196"/>
      <c r="D1534" s="187" t="s">
        <v>169</v>
      </c>
      <c r="E1534" s="197" t="s">
        <v>19</v>
      </c>
      <c r="F1534" s="198" t="s">
        <v>1427</v>
      </c>
      <c r="G1534" s="196"/>
      <c r="H1534" s="199">
        <v>3.8</v>
      </c>
      <c r="I1534" s="200"/>
      <c r="J1534" s="196"/>
      <c r="K1534" s="196"/>
      <c r="L1534" s="201"/>
      <c r="M1534" s="202"/>
      <c r="N1534" s="203"/>
      <c r="O1534" s="203"/>
      <c r="P1534" s="203"/>
      <c r="Q1534" s="203"/>
      <c r="R1534" s="203"/>
      <c r="S1534" s="203"/>
      <c r="T1534" s="204"/>
      <c r="AT1534" s="205" t="s">
        <v>169</v>
      </c>
      <c r="AU1534" s="205" t="s">
        <v>83</v>
      </c>
      <c r="AV1534" s="13" t="s">
        <v>83</v>
      </c>
      <c r="AW1534" s="13" t="s">
        <v>34</v>
      </c>
      <c r="AX1534" s="13" t="s">
        <v>73</v>
      </c>
      <c r="AY1534" s="205" t="s">
        <v>149</v>
      </c>
    </row>
    <row r="1535" spans="1:65" s="13" customFormat="1" ht="11.25">
      <c r="B1535" s="195"/>
      <c r="C1535" s="196"/>
      <c r="D1535" s="187" t="s">
        <v>169</v>
      </c>
      <c r="E1535" s="197" t="s">
        <v>19</v>
      </c>
      <c r="F1535" s="198" t="s">
        <v>1428</v>
      </c>
      <c r="G1535" s="196"/>
      <c r="H1535" s="199">
        <v>43.094000000000001</v>
      </c>
      <c r="I1535" s="200"/>
      <c r="J1535" s="196"/>
      <c r="K1535" s="196"/>
      <c r="L1535" s="201"/>
      <c r="M1535" s="202"/>
      <c r="N1535" s="203"/>
      <c r="O1535" s="203"/>
      <c r="P1535" s="203"/>
      <c r="Q1535" s="203"/>
      <c r="R1535" s="203"/>
      <c r="S1535" s="203"/>
      <c r="T1535" s="204"/>
      <c r="AT1535" s="205" t="s">
        <v>169</v>
      </c>
      <c r="AU1535" s="205" t="s">
        <v>83</v>
      </c>
      <c r="AV1535" s="13" t="s">
        <v>83</v>
      </c>
      <c r="AW1535" s="13" t="s">
        <v>34</v>
      </c>
      <c r="AX1535" s="13" t="s">
        <v>73</v>
      </c>
      <c r="AY1535" s="205" t="s">
        <v>149</v>
      </c>
    </row>
    <row r="1536" spans="1:65" s="13" customFormat="1" ht="11.25">
      <c r="B1536" s="195"/>
      <c r="C1536" s="196"/>
      <c r="D1536" s="187" t="s">
        <v>169</v>
      </c>
      <c r="E1536" s="197" t="s">
        <v>19</v>
      </c>
      <c r="F1536" s="198" t="s">
        <v>1429</v>
      </c>
      <c r="G1536" s="196"/>
      <c r="H1536" s="199">
        <v>5.242</v>
      </c>
      <c r="I1536" s="200"/>
      <c r="J1536" s="196"/>
      <c r="K1536" s="196"/>
      <c r="L1536" s="201"/>
      <c r="M1536" s="202"/>
      <c r="N1536" s="203"/>
      <c r="O1536" s="203"/>
      <c r="P1536" s="203"/>
      <c r="Q1536" s="203"/>
      <c r="R1536" s="203"/>
      <c r="S1536" s="203"/>
      <c r="T1536" s="204"/>
      <c r="AT1536" s="205" t="s">
        <v>169</v>
      </c>
      <c r="AU1536" s="205" t="s">
        <v>83</v>
      </c>
      <c r="AV1536" s="13" t="s">
        <v>83</v>
      </c>
      <c r="AW1536" s="13" t="s">
        <v>34</v>
      </c>
      <c r="AX1536" s="13" t="s">
        <v>73</v>
      </c>
      <c r="AY1536" s="205" t="s">
        <v>149</v>
      </c>
    </row>
    <row r="1537" spans="1:65" s="14" customFormat="1" ht="11.25">
      <c r="B1537" s="206"/>
      <c r="C1537" s="207"/>
      <c r="D1537" s="187" t="s">
        <v>169</v>
      </c>
      <c r="E1537" s="208" t="s">
        <v>19</v>
      </c>
      <c r="F1537" s="209" t="s">
        <v>214</v>
      </c>
      <c r="G1537" s="207"/>
      <c r="H1537" s="208" t="s">
        <v>19</v>
      </c>
      <c r="I1537" s="210"/>
      <c r="J1537" s="207"/>
      <c r="K1537" s="207"/>
      <c r="L1537" s="211"/>
      <c r="M1537" s="212"/>
      <c r="N1537" s="213"/>
      <c r="O1537" s="213"/>
      <c r="P1537" s="213"/>
      <c r="Q1537" s="213"/>
      <c r="R1537" s="213"/>
      <c r="S1537" s="213"/>
      <c r="T1537" s="214"/>
      <c r="AT1537" s="215" t="s">
        <v>169</v>
      </c>
      <c r="AU1537" s="215" t="s">
        <v>83</v>
      </c>
      <c r="AV1537" s="14" t="s">
        <v>81</v>
      </c>
      <c r="AW1537" s="14" t="s">
        <v>34</v>
      </c>
      <c r="AX1537" s="14" t="s">
        <v>73</v>
      </c>
      <c r="AY1537" s="215" t="s">
        <v>149</v>
      </c>
    </row>
    <row r="1538" spans="1:65" s="13" customFormat="1" ht="11.25">
      <c r="B1538" s="195"/>
      <c r="C1538" s="196"/>
      <c r="D1538" s="187" t="s">
        <v>169</v>
      </c>
      <c r="E1538" s="197" t="s">
        <v>19</v>
      </c>
      <c r="F1538" s="198" t="s">
        <v>1430</v>
      </c>
      <c r="G1538" s="196"/>
      <c r="H1538" s="199">
        <v>13.365</v>
      </c>
      <c r="I1538" s="200"/>
      <c r="J1538" s="196"/>
      <c r="K1538" s="196"/>
      <c r="L1538" s="201"/>
      <c r="M1538" s="202"/>
      <c r="N1538" s="203"/>
      <c r="O1538" s="203"/>
      <c r="P1538" s="203"/>
      <c r="Q1538" s="203"/>
      <c r="R1538" s="203"/>
      <c r="S1538" s="203"/>
      <c r="T1538" s="204"/>
      <c r="AT1538" s="205" t="s">
        <v>169</v>
      </c>
      <c r="AU1538" s="205" t="s">
        <v>83</v>
      </c>
      <c r="AV1538" s="13" t="s">
        <v>83</v>
      </c>
      <c r="AW1538" s="13" t="s">
        <v>34</v>
      </c>
      <c r="AX1538" s="13" t="s">
        <v>73</v>
      </c>
      <c r="AY1538" s="205" t="s">
        <v>149</v>
      </c>
    </row>
    <row r="1539" spans="1:65" s="13" customFormat="1" ht="11.25">
      <c r="B1539" s="195"/>
      <c r="C1539" s="196"/>
      <c r="D1539" s="187" t="s">
        <v>169</v>
      </c>
      <c r="E1539" s="197" t="s">
        <v>19</v>
      </c>
      <c r="F1539" s="198" t="s">
        <v>1431</v>
      </c>
      <c r="G1539" s="196"/>
      <c r="H1539" s="199">
        <v>12.228999999999999</v>
      </c>
      <c r="I1539" s="200"/>
      <c r="J1539" s="196"/>
      <c r="K1539" s="196"/>
      <c r="L1539" s="201"/>
      <c r="M1539" s="202"/>
      <c r="N1539" s="203"/>
      <c r="O1539" s="203"/>
      <c r="P1539" s="203"/>
      <c r="Q1539" s="203"/>
      <c r="R1539" s="203"/>
      <c r="S1539" s="203"/>
      <c r="T1539" s="204"/>
      <c r="AT1539" s="205" t="s">
        <v>169</v>
      </c>
      <c r="AU1539" s="205" t="s">
        <v>83</v>
      </c>
      <c r="AV1539" s="13" t="s">
        <v>83</v>
      </c>
      <c r="AW1539" s="13" t="s">
        <v>34</v>
      </c>
      <c r="AX1539" s="13" t="s">
        <v>73</v>
      </c>
      <c r="AY1539" s="205" t="s">
        <v>149</v>
      </c>
    </row>
    <row r="1540" spans="1:65" s="13" customFormat="1" ht="11.25">
      <c r="B1540" s="195"/>
      <c r="C1540" s="196"/>
      <c r="D1540" s="187" t="s">
        <v>169</v>
      </c>
      <c r="E1540" s="197" t="s">
        <v>19</v>
      </c>
      <c r="F1540" s="198" t="s">
        <v>1432</v>
      </c>
      <c r="G1540" s="196"/>
      <c r="H1540" s="199">
        <v>17.571999999999999</v>
      </c>
      <c r="I1540" s="200"/>
      <c r="J1540" s="196"/>
      <c r="K1540" s="196"/>
      <c r="L1540" s="201"/>
      <c r="M1540" s="202"/>
      <c r="N1540" s="203"/>
      <c r="O1540" s="203"/>
      <c r="P1540" s="203"/>
      <c r="Q1540" s="203"/>
      <c r="R1540" s="203"/>
      <c r="S1540" s="203"/>
      <c r="T1540" s="204"/>
      <c r="AT1540" s="205" t="s">
        <v>169</v>
      </c>
      <c r="AU1540" s="205" t="s">
        <v>83</v>
      </c>
      <c r="AV1540" s="13" t="s">
        <v>83</v>
      </c>
      <c r="AW1540" s="13" t="s">
        <v>34</v>
      </c>
      <c r="AX1540" s="13" t="s">
        <v>73</v>
      </c>
      <c r="AY1540" s="205" t="s">
        <v>149</v>
      </c>
    </row>
    <row r="1541" spans="1:65" s="13" customFormat="1" ht="11.25">
      <c r="B1541" s="195"/>
      <c r="C1541" s="196"/>
      <c r="D1541" s="187" t="s">
        <v>169</v>
      </c>
      <c r="E1541" s="197" t="s">
        <v>19</v>
      </c>
      <c r="F1541" s="198" t="s">
        <v>1433</v>
      </c>
      <c r="G1541" s="196"/>
      <c r="H1541" s="199">
        <v>5.407</v>
      </c>
      <c r="I1541" s="200"/>
      <c r="J1541" s="196"/>
      <c r="K1541" s="196"/>
      <c r="L1541" s="201"/>
      <c r="M1541" s="202"/>
      <c r="N1541" s="203"/>
      <c r="O1541" s="203"/>
      <c r="P1541" s="203"/>
      <c r="Q1541" s="203"/>
      <c r="R1541" s="203"/>
      <c r="S1541" s="203"/>
      <c r="T1541" s="204"/>
      <c r="AT1541" s="205" t="s">
        <v>169</v>
      </c>
      <c r="AU1541" s="205" t="s">
        <v>83</v>
      </c>
      <c r="AV1541" s="13" t="s">
        <v>83</v>
      </c>
      <c r="AW1541" s="13" t="s">
        <v>34</v>
      </c>
      <c r="AX1541" s="13" t="s">
        <v>73</v>
      </c>
      <c r="AY1541" s="205" t="s">
        <v>149</v>
      </c>
    </row>
    <row r="1542" spans="1:65" s="2" customFormat="1" ht="21.75" customHeight="1">
      <c r="A1542" s="35"/>
      <c r="B1542" s="36"/>
      <c r="C1542" s="174" t="s">
        <v>1985</v>
      </c>
      <c r="D1542" s="174" t="s">
        <v>151</v>
      </c>
      <c r="E1542" s="175" t="s">
        <v>1986</v>
      </c>
      <c r="F1542" s="176" t="s">
        <v>1987</v>
      </c>
      <c r="G1542" s="177" t="s">
        <v>154</v>
      </c>
      <c r="H1542" s="178">
        <v>129.55600000000001</v>
      </c>
      <c r="I1542" s="179"/>
      <c r="J1542" s="180">
        <f>ROUND(I1542*H1542,2)</f>
        <v>0</v>
      </c>
      <c r="K1542" s="176" t="s">
        <v>155</v>
      </c>
      <c r="L1542" s="40"/>
      <c r="M1542" s="181" t="s">
        <v>19</v>
      </c>
      <c r="N1542" s="182" t="s">
        <v>44</v>
      </c>
      <c r="O1542" s="65"/>
      <c r="P1542" s="183">
        <f>O1542*H1542</f>
        <v>0</v>
      </c>
      <c r="Q1542" s="183">
        <v>2.2000000000000001E-4</v>
      </c>
      <c r="R1542" s="183">
        <f>Q1542*H1542</f>
        <v>2.8502320000000005E-2</v>
      </c>
      <c r="S1542" s="183">
        <v>0</v>
      </c>
      <c r="T1542" s="184">
        <f>S1542*H1542</f>
        <v>0</v>
      </c>
      <c r="U1542" s="35"/>
      <c r="V1542" s="35"/>
      <c r="W1542" s="35"/>
      <c r="X1542" s="35"/>
      <c r="Y1542" s="35"/>
      <c r="Z1542" s="35"/>
      <c r="AA1542" s="35"/>
      <c r="AB1542" s="35"/>
      <c r="AC1542" s="35"/>
      <c r="AD1542" s="35"/>
      <c r="AE1542" s="35"/>
      <c r="AR1542" s="185" t="s">
        <v>305</v>
      </c>
      <c r="AT1542" s="185" t="s">
        <v>151</v>
      </c>
      <c r="AU1542" s="185" t="s">
        <v>83</v>
      </c>
      <c r="AY1542" s="18" t="s">
        <v>149</v>
      </c>
      <c r="BE1542" s="186">
        <f>IF(N1542="základní",J1542,0)</f>
        <v>0</v>
      </c>
      <c r="BF1542" s="186">
        <f>IF(N1542="snížená",J1542,0)</f>
        <v>0</v>
      </c>
      <c r="BG1542" s="186">
        <f>IF(N1542="zákl. přenesená",J1542,0)</f>
        <v>0</v>
      </c>
      <c r="BH1542" s="186">
        <f>IF(N1542="sníž. přenesená",J1542,0)</f>
        <v>0</v>
      </c>
      <c r="BI1542" s="186">
        <f>IF(N1542="nulová",J1542,0)</f>
        <v>0</v>
      </c>
      <c r="BJ1542" s="18" t="s">
        <v>81</v>
      </c>
      <c r="BK1542" s="186">
        <f>ROUND(I1542*H1542,2)</f>
        <v>0</v>
      </c>
      <c r="BL1542" s="18" t="s">
        <v>305</v>
      </c>
      <c r="BM1542" s="185" t="s">
        <v>1988</v>
      </c>
    </row>
    <row r="1543" spans="1:65" s="2" customFormat="1" ht="19.5">
      <c r="A1543" s="35"/>
      <c r="B1543" s="36"/>
      <c r="C1543" s="37"/>
      <c r="D1543" s="187" t="s">
        <v>158</v>
      </c>
      <c r="E1543" s="37"/>
      <c r="F1543" s="188" t="s">
        <v>1989</v>
      </c>
      <c r="G1543" s="37"/>
      <c r="H1543" s="37"/>
      <c r="I1543" s="189"/>
      <c r="J1543" s="37"/>
      <c r="K1543" s="37"/>
      <c r="L1543" s="40"/>
      <c r="M1543" s="190"/>
      <c r="N1543" s="191"/>
      <c r="O1543" s="65"/>
      <c r="P1543" s="65"/>
      <c r="Q1543" s="65"/>
      <c r="R1543" s="65"/>
      <c r="S1543" s="65"/>
      <c r="T1543" s="66"/>
      <c r="U1543" s="35"/>
      <c r="V1543" s="35"/>
      <c r="W1543" s="35"/>
      <c r="X1543" s="35"/>
      <c r="Y1543" s="35"/>
      <c r="Z1543" s="35"/>
      <c r="AA1543" s="35"/>
      <c r="AB1543" s="35"/>
      <c r="AC1543" s="35"/>
      <c r="AD1543" s="35"/>
      <c r="AE1543" s="35"/>
      <c r="AT1543" s="18" t="s">
        <v>158</v>
      </c>
      <c r="AU1543" s="18" t="s">
        <v>83</v>
      </c>
    </row>
    <row r="1544" spans="1:65" s="2" customFormat="1" ht="11.25">
      <c r="A1544" s="35"/>
      <c r="B1544" s="36"/>
      <c r="C1544" s="37"/>
      <c r="D1544" s="192" t="s">
        <v>160</v>
      </c>
      <c r="E1544" s="37"/>
      <c r="F1544" s="193" t="s">
        <v>1990</v>
      </c>
      <c r="G1544" s="37"/>
      <c r="H1544" s="37"/>
      <c r="I1544" s="189"/>
      <c r="J1544" s="37"/>
      <c r="K1544" s="37"/>
      <c r="L1544" s="40"/>
      <c r="M1544" s="190"/>
      <c r="N1544" s="191"/>
      <c r="O1544" s="65"/>
      <c r="P1544" s="65"/>
      <c r="Q1544" s="65"/>
      <c r="R1544" s="65"/>
      <c r="S1544" s="65"/>
      <c r="T1544" s="66"/>
      <c r="U1544" s="35"/>
      <c r="V1544" s="35"/>
      <c r="W1544" s="35"/>
      <c r="X1544" s="35"/>
      <c r="Y1544" s="35"/>
      <c r="Z1544" s="35"/>
      <c r="AA1544" s="35"/>
      <c r="AB1544" s="35"/>
      <c r="AC1544" s="35"/>
      <c r="AD1544" s="35"/>
      <c r="AE1544" s="35"/>
      <c r="AT1544" s="18" t="s">
        <v>160</v>
      </c>
      <c r="AU1544" s="18" t="s">
        <v>83</v>
      </c>
    </row>
    <row r="1545" spans="1:65" s="14" customFormat="1" ht="11.25">
      <c r="B1545" s="206"/>
      <c r="C1545" s="207"/>
      <c r="D1545" s="187" t="s">
        <v>169</v>
      </c>
      <c r="E1545" s="208" t="s">
        <v>19</v>
      </c>
      <c r="F1545" s="209" t="s">
        <v>1423</v>
      </c>
      <c r="G1545" s="207"/>
      <c r="H1545" s="208" t="s">
        <v>19</v>
      </c>
      <c r="I1545" s="210"/>
      <c r="J1545" s="207"/>
      <c r="K1545" s="207"/>
      <c r="L1545" s="211"/>
      <c r="M1545" s="212"/>
      <c r="N1545" s="213"/>
      <c r="O1545" s="213"/>
      <c r="P1545" s="213"/>
      <c r="Q1545" s="213"/>
      <c r="R1545" s="213"/>
      <c r="S1545" s="213"/>
      <c r="T1545" s="214"/>
      <c r="AT1545" s="215" t="s">
        <v>169</v>
      </c>
      <c r="AU1545" s="215" t="s">
        <v>83</v>
      </c>
      <c r="AV1545" s="14" t="s">
        <v>81</v>
      </c>
      <c r="AW1545" s="14" t="s">
        <v>34</v>
      </c>
      <c r="AX1545" s="14" t="s">
        <v>73</v>
      </c>
      <c r="AY1545" s="215" t="s">
        <v>149</v>
      </c>
    </row>
    <row r="1546" spans="1:65" s="13" customFormat="1" ht="11.25">
      <c r="B1546" s="195"/>
      <c r="C1546" s="196"/>
      <c r="D1546" s="187" t="s">
        <v>169</v>
      </c>
      <c r="E1546" s="197" t="s">
        <v>19</v>
      </c>
      <c r="F1546" s="198" t="s">
        <v>1424</v>
      </c>
      <c r="G1546" s="196"/>
      <c r="H1546" s="199">
        <v>16.969000000000001</v>
      </c>
      <c r="I1546" s="200"/>
      <c r="J1546" s="196"/>
      <c r="K1546" s="196"/>
      <c r="L1546" s="201"/>
      <c r="M1546" s="202"/>
      <c r="N1546" s="203"/>
      <c r="O1546" s="203"/>
      <c r="P1546" s="203"/>
      <c r="Q1546" s="203"/>
      <c r="R1546" s="203"/>
      <c r="S1546" s="203"/>
      <c r="T1546" s="204"/>
      <c r="AT1546" s="205" t="s">
        <v>169</v>
      </c>
      <c r="AU1546" s="205" t="s">
        <v>83</v>
      </c>
      <c r="AV1546" s="13" t="s">
        <v>83</v>
      </c>
      <c r="AW1546" s="13" t="s">
        <v>34</v>
      </c>
      <c r="AX1546" s="13" t="s">
        <v>73</v>
      </c>
      <c r="AY1546" s="205" t="s">
        <v>149</v>
      </c>
    </row>
    <row r="1547" spans="1:65" s="14" customFormat="1" ht="11.25">
      <c r="B1547" s="206"/>
      <c r="C1547" s="207"/>
      <c r="D1547" s="187" t="s">
        <v>169</v>
      </c>
      <c r="E1547" s="208" t="s">
        <v>19</v>
      </c>
      <c r="F1547" s="209" t="s">
        <v>1425</v>
      </c>
      <c r="G1547" s="207"/>
      <c r="H1547" s="208" t="s">
        <v>19</v>
      </c>
      <c r="I1547" s="210"/>
      <c r="J1547" s="207"/>
      <c r="K1547" s="207"/>
      <c r="L1547" s="211"/>
      <c r="M1547" s="212"/>
      <c r="N1547" s="213"/>
      <c r="O1547" s="213"/>
      <c r="P1547" s="213"/>
      <c r="Q1547" s="213"/>
      <c r="R1547" s="213"/>
      <c r="S1547" s="213"/>
      <c r="T1547" s="214"/>
      <c r="AT1547" s="215" t="s">
        <v>169</v>
      </c>
      <c r="AU1547" s="215" t="s">
        <v>83</v>
      </c>
      <c r="AV1547" s="14" t="s">
        <v>81</v>
      </c>
      <c r="AW1547" s="14" t="s">
        <v>34</v>
      </c>
      <c r="AX1547" s="14" t="s">
        <v>73</v>
      </c>
      <c r="AY1547" s="215" t="s">
        <v>149</v>
      </c>
    </row>
    <row r="1548" spans="1:65" s="13" customFormat="1" ht="11.25">
      <c r="B1548" s="195"/>
      <c r="C1548" s="196"/>
      <c r="D1548" s="187" t="s">
        <v>169</v>
      </c>
      <c r="E1548" s="197" t="s">
        <v>19</v>
      </c>
      <c r="F1548" s="198" t="s">
        <v>1426</v>
      </c>
      <c r="G1548" s="196"/>
      <c r="H1548" s="199">
        <v>11.878</v>
      </c>
      <c r="I1548" s="200"/>
      <c r="J1548" s="196"/>
      <c r="K1548" s="196"/>
      <c r="L1548" s="201"/>
      <c r="M1548" s="202"/>
      <c r="N1548" s="203"/>
      <c r="O1548" s="203"/>
      <c r="P1548" s="203"/>
      <c r="Q1548" s="203"/>
      <c r="R1548" s="203"/>
      <c r="S1548" s="203"/>
      <c r="T1548" s="204"/>
      <c r="AT1548" s="205" t="s">
        <v>169</v>
      </c>
      <c r="AU1548" s="205" t="s">
        <v>83</v>
      </c>
      <c r="AV1548" s="13" t="s">
        <v>83</v>
      </c>
      <c r="AW1548" s="13" t="s">
        <v>34</v>
      </c>
      <c r="AX1548" s="13" t="s">
        <v>73</v>
      </c>
      <c r="AY1548" s="205" t="s">
        <v>149</v>
      </c>
    </row>
    <row r="1549" spans="1:65" s="14" customFormat="1" ht="11.25">
      <c r="B1549" s="206"/>
      <c r="C1549" s="207"/>
      <c r="D1549" s="187" t="s">
        <v>169</v>
      </c>
      <c r="E1549" s="208" t="s">
        <v>19</v>
      </c>
      <c r="F1549" s="209" t="s">
        <v>231</v>
      </c>
      <c r="G1549" s="207"/>
      <c r="H1549" s="208" t="s">
        <v>19</v>
      </c>
      <c r="I1549" s="210"/>
      <c r="J1549" s="207"/>
      <c r="K1549" s="207"/>
      <c r="L1549" s="211"/>
      <c r="M1549" s="212"/>
      <c r="N1549" s="213"/>
      <c r="O1549" s="213"/>
      <c r="P1549" s="213"/>
      <c r="Q1549" s="213"/>
      <c r="R1549" s="213"/>
      <c r="S1549" s="213"/>
      <c r="T1549" s="214"/>
      <c r="AT1549" s="215" t="s">
        <v>169</v>
      </c>
      <c r="AU1549" s="215" t="s">
        <v>83</v>
      </c>
      <c r="AV1549" s="14" t="s">
        <v>81</v>
      </c>
      <c r="AW1549" s="14" t="s">
        <v>34</v>
      </c>
      <c r="AX1549" s="14" t="s">
        <v>73</v>
      </c>
      <c r="AY1549" s="215" t="s">
        <v>149</v>
      </c>
    </row>
    <row r="1550" spans="1:65" s="13" customFormat="1" ht="11.25">
      <c r="B1550" s="195"/>
      <c r="C1550" s="196"/>
      <c r="D1550" s="187" t="s">
        <v>169</v>
      </c>
      <c r="E1550" s="197" t="s">
        <v>19</v>
      </c>
      <c r="F1550" s="198" t="s">
        <v>1427</v>
      </c>
      <c r="G1550" s="196"/>
      <c r="H1550" s="199">
        <v>3.8</v>
      </c>
      <c r="I1550" s="200"/>
      <c r="J1550" s="196"/>
      <c r="K1550" s="196"/>
      <c r="L1550" s="201"/>
      <c r="M1550" s="202"/>
      <c r="N1550" s="203"/>
      <c r="O1550" s="203"/>
      <c r="P1550" s="203"/>
      <c r="Q1550" s="203"/>
      <c r="R1550" s="203"/>
      <c r="S1550" s="203"/>
      <c r="T1550" s="204"/>
      <c r="AT1550" s="205" t="s">
        <v>169</v>
      </c>
      <c r="AU1550" s="205" t="s">
        <v>83</v>
      </c>
      <c r="AV1550" s="13" t="s">
        <v>83</v>
      </c>
      <c r="AW1550" s="13" t="s">
        <v>34</v>
      </c>
      <c r="AX1550" s="13" t="s">
        <v>73</v>
      </c>
      <c r="AY1550" s="205" t="s">
        <v>149</v>
      </c>
    </row>
    <row r="1551" spans="1:65" s="13" customFormat="1" ht="11.25">
      <c r="B1551" s="195"/>
      <c r="C1551" s="196"/>
      <c r="D1551" s="187" t="s">
        <v>169</v>
      </c>
      <c r="E1551" s="197" t="s">
        <v>19</v>
      </c>
      <c r="F1551" s="198" t="s">
        <v>1428</v>
      </c>
      <c r="G1551" s="196"/>
      <c r="H1551" s="199">
        <v>43.094000000000001</v>
      </c>
      <c r="I1551" s="200"/>
      <c r="J1551" s="196"/>
      <c r="K1551" s="196"/>
      <c r="L1551" s="201"/>
      <c r="M1551" s="202"/>
      <c r="N1551" s="203"/>
      <c r="O1551" s="203"/>
      <c r="P1551" s="203"/>
      <c r="Q1551" s="203"/>
      <c r="R1551" s="203"/>
      <c r="S1551" s="203"/>
      <c r="T1551" s="204"/>
      <c r="AT1551" s="205" t="s">
        <v>169</v>
      </c>
      <c r="AU1551" s="205" t="s">
        <v>83</v>
      </c>
      <c r="AV1551" s="13" t="s">
        <v>83</v>
      </c>
      <c r="AW1551" s="13" t="s">
        <v>34</v>
      </c>
      <c r="AX1551" s="13" t="s">
        <v>73</v>
      </c>
      <c r="AY1551" s="205" t="s">
        <v>149</v>
      </c>
    </row>
    <row r="1552" spans="1:65" s="13" customFormat="1" ht="11.25">
      <c r="B1552" s="195"/>
      <c r="C1552" s="196"/>
      <c r="D1552" s="187" t="s">
        <v>169</v>
      </c>
      <c r="E1552" s="197" t="s">
        <v>19</v>
      </c>
      <c r="F1552" s="198" t="s">
        <v>1429</v>
      </c>
      <c r="G1552" s="196"/>
      <c r="H1552" s="199">
        <v>5.242</v>
      </c>
      <c r="I1552" s="200"/>
      <c r="J1552" s="196"/>
      <c r="K1552" s="196"/>
      <c r="L1552" s="201"/>
      <c r="M1552" s="202"/>
      <c r="N1552" s="203"/>
      <c r="O1552" s="203"/>
      <c r="P1552" s="203"/>
      <c r="Q1552" s="203"/>
      <c r="R1552" s="203"/>
      <c r="S1552" s="203"/>
      <c r="T1552" s="204"/>
      <c r="AT1552" s="205" t="s">
        <v>169</v>
      </c>
      <c r="AU1552" s="205" t="s">
        <v>83</v>
      </c>
      <c r="AV1552" s="13" t="s">
        <v>83</v>
      </c>
      <c r="AW1552" s="13" t="s">
        <v>34</v>
      </c>
      <c r="AX1552" s="13" t="s">
        <v>73</v>
      </c>
      <c r="AY1552" s="205" t="s">
        <v>149</v>
      </c>
    </row>
    <row r="1553" spans="1:65" s="14" customFormat="1" ht="11.25">
      <c r="B1553" s="206"/>
      <c r="C1553" s="207"/>
      <c r="D1553" s="187" t="s">
        <v>169</v>
      </c>
      <c r="E1553" s="208" t="s">
        <v>19</v>
      </c>
      <c r="F1553" s="209" t="s">
        <v>214</v>
      </c>
      <c r="G1553" s="207"/>
      <c r="H1553" s="208" t="s">
        <v>19</v>
      </c>
      <c r="I1553" s="210"/>
      <c r="J1553" s="207"/>
      <c r="K1553" s="207"/>
      <c r="L1553" s="211"/>
      <c r="M1553" s="212"/>
      <c r="N1553" s="213"/>
      <c r="O1553" s="213"/>
      <c r="P1553" s="213"/>
      <c r="Q1553" s="213"/>
      <c r="R1553" s="213"/>
      <c r="S1553" s="213"/>
      <c r="T1553" s="214"/>
      <c r="AT1553" s="215" t="s">
        <v>169</v>
      </c>
      <c r="AU1553" s="215" t="s">
        <v>83</v>
      </c>
      <c r="AV1553" s="14" t="s">
        <v>81</v>
      </c>
      <c r="AW1553" s="14" t="s">
        <v>34</v>
      </c>
      <c r="AX1553" s="14" t="s">
        <v>73</v>
      </c>
      <c r="AY1553" s="215" t="s">
        <v>149</v>
      </c>
    </row>
    <row r="1554" spans="1:65" s="13" customFormat="1" ht="11.25">
      <c r="B1554" s="195"/>
      <c r="C1554" s="196"/>
      <c r="D1554" s="187" t="s">
        <v>169</v>
      </c>
      <c r="E1554" s="197" t="s">
        <v>19</v>
      </c>
      <c r="F1554" s="198" t="s">
        <v>1430</v>
      </c>
      <c r="G1554" s="196"/>
      <c r="H1554" s="199">
        <v>13.365</v>
      </c>
      <c r="I1554" s="200"/>
      <c r="J1554" s="196"/>
      <c r="K1554" s="196"/>
      <c r="L1554" s="201"/>
      <c r="M1554" s="202"/>
      <c r="N1554" s="203"/>
      <c r="O1554" s="203"/>
      <c r="P1554" s="203"/>
      <c r="Q1554" s="203"/>
      <c r="R1554" s="203"/>
      <c r="S1554" s="203"/>
      <c r="T1554" s="204"/>
      <c r="AT1554" s="205" t="s">
        <v>169</v>
      </c>
      <c r="AU1554" s="205" t="s">
        <v>83</v>
      </c>
      <c r="AV1554" s="13" t="s">
        <v>83</v>
      </c>
      <c r="AW1554" s="13" t="s">
        <v>34</v>
      </c>
      <c r="AX1554" s="13" t="s">
        <v>73</v>
      </c>
      <c r="AY1554" s="205" t="s">
        <v>149</v>
      </c>
    </row>
    <row r="1555" spans="1:65" s="13" customFormat="1" ht="11.25">
      <c r="B1555" s="195"/>
      <c r="C1555" s="196"/>
      <c r="D1555" s="187" t="s">
        <v>169</v>
      </c>
      <c r="E1555" s="197" t="s">
        <v>19</v>
      </c>
      <c r="F1555" s="198" t="s">
        <v>1431</v>
      </c>
      <c r="G1555" s="196"/>
      <c r="H1555" s="199">
        <v>12.228999999999999</v>
      </c>
      <c r="I1555" s="200"/>
      <c r="J1555" s="196"/>
      <c r="K1555" s="196"/>
      <c r="L1555" s="201"/>
      <c r="M1555" s="202"/>
      <c r="N1555" s="203"/>
      <c r="O1555" s="203"/>
      <c r="P1555" s="203"/>
      <c r="Q1555" s="203"/>
      <c r="R1555" s="203"/>
      <c r="S1555" s="203"/>
      <c r="T1555" s="204"/>
      <c r="AT1555" s="205" t="s">
        <v>169</v>
      </c>
      <c r="AU1555" s="205" t="s">
        <v>83</v>
      </c>
      <c r="AV1555" s="13" t="s">
        <v>83</v>
      </c>
      <c r="AW1555" s="13" t="s">
        <v>34</v>
      </c>
      <c r="AX1555" s="13" t="s">
        <v>73</v>
      </c>
      <c r="AY1555" s="205" t="s">
        <v>149</v>
      </c>
    </row>
    <row r="1556" spans="1:65" s="13" customFormat="1" ht="11.25">
      <c r="B1556" s="195"/>
      <c r="C1556" s="196"/>
      <c r="D1556" s="187" t="s">
        <v>169</v>
      </c>
      <c r="E1556" s="197" t="s">
        <v>19</v>
      </c>
      <c r="F1556" s="198" t="s">
        <v>1432</v>
      </c>
      <c r="G1556" s="196"/>
      <c r="H1556" s="199">
        <v>17.571999999999999</v>
      </c>
      <c r="I1556" s="200"/>
      <c r="J1556" s="196"/>
      <c r="K1556" s="196"/>
      <c r="L1556" s="201"/>
      <c r="M1556" s="202"/>
      <c r="N1556" s="203"/>
      <c r="O1556" s="203"/>
      <c r="P1556" s="203"/>
      <c r="Q1556" s="203"/>
      <c r="R1556" s="203"/>
      <c r="S1556" s="203"/>
      <c r="T1556" s="204"/>
      <c r="AT1556" s="205" t="s">
        <v>169</v>
      </c>
      <c r="AU1556" s="205" t="s">
        <v>83</v>
      </c>
      <c r="AV1556" s="13" t="s">
        <v>83</v>
      </c>
      <c r="AW1556" s="13" t="s">
        <v>34</v>
      </c>
      <c r="AX1556" s="13" t="s">
        <v>73</v>
      </c>
      <c r="AY1556" s="205" t="s">
        <v>149</v>
      </c>
    </row>
    <row r="1557" spans="1:65" s="13" customFormat="1" ht="11.25">
      <c r="B1557" s="195"/>
      <c r="C1557" s="196"/>
      <c r="D1557" s="187" t="s">
        <v>169</v>
      </c>
      <c r="E1557" s="197" t="s">
        <v>19</v>
      </c>
      <c r="F1557" s="198" t="s">
        <v>1433</v>
      </c>
      <c r="G1557" s="196"/>
      <c r="H1557" s="199">
        <v>5.407</v>
      </c>
      <c r="I1557" s="200"/>
      <c r="J1557" s="196"/>
      <c r="K1557" s="196"/>
      <c r="L1557" s="201"/>
      <c r="M1557" s="202"/>
      <c r="N1557" s="203"/>
      <c r="O1557" s="203"/>
      <c r="P1557" s="203"/>
      <c r="Q1557" s="203"/>
      <c r="R1557" s="203"/>
      <c r="S1557" s="203"/>
      <c r="T1557" s="204"/>
      <c r="AT1557" s="205" t="s">
        <v>169</v>
      </c>
      <c r="AU1557" s="205" t="s">
        <v>83</v>
      </c>
      <c r="AV1557" s="13" t="s">
        <v>83</v>
      </c>
      <c r="AW1557" s="13" t="s">
        <v>34</v>
      </c>
      <c r="AX1557" s="13" t="s">
        <v>73</v>
      </c>
      <c r="AY1557" s="205" t="s">
        <v>149</v>
      </c>
    </row>
    <row r="1558" spans="1:65" s="2" customFormat="1" ht="16.5" customHeight="1">
      <c r="A1558" s="35"/>
      <c r="B1558" s="36"/>
      <c r="C1558" s="174" t="s">
        <v>1991</v>
      </c>
      <c r="D1558" s="174" t="s">
        <v>151</v>
      </c>
      <c r="E1558" s="175" t="s">
        <v>1992</v>
      </c>
      <c r="F1558" s="176" t="s">
        <v>1993</v>
      </c>
      <c r="G1558" s="177" t="s">
        <v>154</v>
      </c>
      <c r="H1558" s="178">
        <v>5.6</v>
      </c>
      <c r="I1558" s="179"/>
      <c r="J1558" s="180">
        <f>ROUND(I1558*H1558,2)</f>
        <v>0</v>
      </c>
      <c r="K1558" s="176" t="s">
        <v>155</v>
      </c>
      <c r="L1558" s="40"/>
      <c r="M1558" s="181" t="s">
        <v>19</v>
      </c>
      <c r="N1558" s="182" t="s">
        <v>44</v>
      </c>
      <c r="O1558" s="65"/>
      <c r="P1558" s="183">
        <f>O1558*H1558</f>
        <v>0</v>
      </c>
      <c r="Q1558" s="183">
        <v>4.4000000000000002E-4</v>
      </c>
      <c r="R1558" s="183">
        <f>Q1558*H1558</f>
        <v>2.464E-3</v>
      </c>
      <c r="S1558" s="183">
        <v>0</v>
      </c>
      <c r="T1558" s="184">
        <f>S1558*H1558</f>
        <v>0</v>
      </c>
      <c r="U1558" s="35"/>
      <c r="V1558" s="35"/>
      <c r="W1558" s="35"/>
      <c r="X1558" s="35"/>
      <c r="Y1558" s="35"/>
      <c r="Z1558" s="35"/>
      <c r="AA1558" s="35"/>
      <c r="AB1558" s="35"/>
      <c r="AC1558" s="35"/>
      <c r="AD1558" s="35"/>
      <c r="AE1558" s="35"/>
      <c r="AR1558" s="185" t="s">
        <v>305</v>
      </c>
      <c r="AT1558" s="185" t="s">
        <v>151</v>
      </c>
      <c r="AU1558" s="185" t="s">
        <v>83</v>
      </c>
      <c r="AY1558" s="18" t="s">
        <v>149</v>
      </c>
      <c r="BE1558" s="186">
        <f>IF(N1558="základní",J1558,0)</f>
        <v>0</v>
      </c>
      <c r="BF1558" s="186">
        <f>IF(N1558="snížená",J1558,0)</f>
        <v>0</v>
      </c>
      <c r="BG1558" s="186">
        <f>IF(N1558="zákl. přenesená",J1558,0)</f>
        <v>0</v>
      </c>
      <c r="BH1558" s="186">
        <f>IF(N1558="sníž. přenesená",J1558,0)</f>
        <v>0</v>
      </c>
      <c r="BI1558" s="186">
        <f>IF(N1558="nulová",J1558,0)</f>
        <v>0</v>
      </c>
      <c r="BJ1558" s="18" t="s">
        <v>81</v>
      </c>
      <c r="BK1558" s="186">
        <f>ROUND(I1558*H1558,2)</f>
        <v>0</v>
      </c>
      <c r="BL1558" s="18" t="s">
        <v>305</v>
      </c>
      <c r="BM1558" s="185" t="s">
        <v>1994</v>
      </c>
    </row>
    <row r="1559" spans="1:65" s="2" customFormat="1" ht="19.5">
      <c r="A1559" s="35"/>
      <c r="B1559" s="36"/>
      <c r="C1559" s="37"/>
      <c r="D1559" s="187" t="s">
        <v>158</v>
      </c>
      <c r="E1559" s="37"/>
      <c r="F1559" s="188" t="s">
        <v>1995</v>
      </c>
      <c r="G1559" s="37"/>
      <c r="H1559" s="37"/>
      <c r="I1559" s="189"/>
      <c r="J1559" s="37"/>
      <c r="K1559" s="37"/>
      <c r="L1559" s="40"/>
      <c r="M1559" s="190"/>
      <c r="N1559" s="191"/>
      <c r="O1559" s="65"/>
      <c r="P1559" s="65"/>
      <c r="Q1559" s="65"/>
      <c r="R1559" s="65"/>
      <c r="S1559" s="65"/>
      <c r="T1559" s="66"/>
      <c r="U1559" s="35"/>
      <c r="V1559" s="35"/>
      <c r="W1559" s="35"/>
      <c r="X1559" s="35"/>
      <c r="Y1559" s="35"/>
      <c r="Z1559" s="35"/>
      <c r="AA1559" s="35"/>
      <c r="AB1559" s="35"/>
      <c r="AC1559" s="35"/>
      <c r="AD1559" s="35"/>
      <c r="AE1559" s="35"/>
      <c r="AT1559" s="18" t="s">
        <v>158</v>
      </c>
      <c r="AU1559" s="18" t="s">
        <v>83</v>
      </c>
    </row>
    <row r="1560" spans="1:65" s="2" customFormat="1" ht="11.25">
      <c r="A1560" s="35"/>
      <c r="B1560" s="36"/>
      <c r="C1560" s="37"/>
      <c r="D1560" s="192" t="s">
        <v>160</v>
      </c>
      <c r="E1560" s="37"/>
      <c r="F1560" s="193" t="s">
        <v>1996</v>
      </c>
      <c r="G1560" s="37"/>
      <c r="H1560" s="37"/>
      <c r="I1560" s="189"/>
      <c r="J1560" s="37"/>
      <c r="K1560" s="37"/>
      <c r="L1560" s="40"/>
      <c r="M1560" s="190"/>
      <c r="N1560" s="191"/>
      <c r="O1560" s="65"/>
      <c r="P1560" s="65"/>
      <c r="Q1560" s="65"/>
      <c r="R1560" s="65"/>
      <c r="S1560" s="65"/>
      <c r="T1560" s="66"/>
      <c r="U1560" s="35"/>
      <c r="V1560" s="35"/>
      <c r="W1560" s="35"/>
      <c r="X1560" s="35"/>
      <c r="Y1560" s="35"/>
      <c r="Z1560" s="35"/>
      <c r="AA1560" s="35"/>
      <c r="AB1560" s="35"/>
      <c r="AC1560" s="35"/>
      <c r="AD1560" s="35"/>
      <c r="AE1560" s="35"/>
      <c r="AT1560" s="18" t="s">
        <v>160</v>
      </c>
      <c r="AU1560" s="18" t="s">
        <v>83</v>
      </c>
    </row>
    <row r="1561" spans="1:65" s="14" customFormat="1" ht="11.25">
      <c r="B1561" s="206"/>
      <c r="C1561" s="207"/>
      <c r="D1561" s="187" t="s">
        <v>169</v>
      </c>
      <c r="E1561" s="208" t="s">
        <v>19</v>
      </c>
      <c r="F1561" s="209" t="s">
        <v>204</v>
      </c>
      <c r="G1561" s="207"/>
      <c r="H1561" s="208" t="s">
        <v>19</v>
      </c>
      <c r="I1561" s="210"/>
      <c r="J1561" s="207"/>
      <c r="K1561" s="207"/>
      <c r="L1561" s="211"/>
      <c r="M1561" s="212"/>
      <c r="N1561" s="213"/>
      <c r="O1561" s="213"/>
      <c r="P1561" s="213"/>
      <c r="Q1561" s="213"/>
      <c r="R1561" s="213"/>
      <c r="S1561" s="213"/>
      <c r="T1561" s="214"/>
      <c r="AT1561" s="215" t="s">
        <v>169</v>
      </c>
      <c r="AU1561" s="215" t="s">
        <v>83</v>
      </c>
      <c r="AV1561" s="14" t="s">
        <v>81</v>
      </c>
      <c r="AW1561" s="14" t="s">
        <v>34</v>
      </c>
      <c r="AX1561" s="14" t="s">
        <v>73</v>
      </c>
      <c r="AY1561" s="215" t="s">
        <v>149</v>
      </c>
    </row>
    <row r="1562" spans="1:65" s="13" customFormat="1" ht="11.25">
      <c r="B1562" s="195"/>
      <c r="C1562" s="196"/>
      <c r="D1562" s="187" t="s">
        <v>169</v>
      </c>
      <c r="E1562" s="197" t="s">
        <v>19</v>
      </c>
      <c r="F1562" s="198" t="s">
        <v>1978</v>
      </c>
      <c r="G1562" s="196"/>
      <c r="H1562" s="199">
        <v>5.6</v>
      </c>
      <c r="I1562" s="200"/>
      <c r="J1562" s="196"/>
      <c r="K1562" s="196"/>
      <c r="L1562" s="201"/>
      <c r="M1562" s="202"/>
      <c r="N1562" s="203"/>
      <c r="O1562" s="203"/>
      <c r="P1562" s="203"/>
      <c r="Q1562" s="203"/>
      <c r="R1562" s="203"/>
      <c r="S1562" s="203"/>
      <c r="T1562" s="204"/>
      <c r="AT1562" s="205" t="s">
        <v>169</v>
      </c>
      <c r="AU1562" s="205" t="s">
        <v>83</v>
      </c>
      <c r="AV1562" s="13" t="s">
        <v>83</v>
      </c>
      <c r="AW1562" s="13" t="s">
        <v>34</v>
      </c>
      <c r="AX1562" s="13" t="s">
        <v>73</v>
      </c>
      <c r="AY1562" s="205" t="s">
        <v>149</v>
      </c>
    </row>
    <row r="1563" spans="1:65" s="2" customFormat="1" ht="16.5" customHeight="1">
      <c r="A1563" s="35"/>
      <c r="B1563" s="36"/>
      <c r="C1563" s="174" t="s">
        <v>1997</v>
      </c>
      <c r="D1563" s="174" t="s">
        <v>151</v>
      </c>
      <c r="E1563" s="175" t="s">
        <v>1998</v>
      </c>
      <c r="F1563" s="176" t="s">
        <v>1999</v>
      </c>
      <c r="G1563" s="177" t="s">
        <v>154</v>
      </c>
      <c r="H1563" s="178">
        <v>48.497</v>
      </c>
      <c r="I1563" s="179"/>
      <c r="J1563" s="180">
        <f>ROUND(I1563*H1563,2)</f>
        <v>0</v>
      </c>
      <c r="K1563" s="176" t="s">
        <v>155</v>
      </c>
      <c r="L1563" s="40"/>
      <c r="M1563" s="181" t="s">
        <v>19</v>
      </c>
      <c r="N1563" s="182" t="s">
        <v>44</v>
      </c>
      <c r="O1563" s="65"/>
      <c r="P1563" s="183">
        <f>O1563*H1563</f>
        <v>0</v>
      </c>
      <c r="Q1563" s="183">
        <v>1.1E-4</v>
      </c>
      <c r="R1563" s="183">
        <f>Q1563*H1563</f>
        <v>5.3346700000000006E-3</v>
      </c>
      <c r="S1563" s="183">
        <v>0</v>
      </c>
      <c r="T1563" s="184">
        <f>S1563*H1563</f>
        <v>0</v>
      </c>
      <c r="U1563" s="35"/>
      <c r="V1563" s="35"/>
      <c r="W1563" s="35"/>
      <c r="X1563" s="35"/>
      <c r="Y1563" s="35"/>
      <c r="Z1563" s="35"/>
      <c r="AA1563" s="35"/>
      <c r="AB1563" s="35"/>
      <c r="AC1563" s="35"/>
      <c r="AD1563" s="35"/>
      <c r="AE1563" s="35"/>
      <c r="AR1563" s="185" t="s">
        <v>305</v>
      </c>
      <c r="AT1563" s="185" t="s">
        <v>151</v>
      </c>
      <c r="AU1563" s="185" t="s">
        <v>83</v>
      </c>
      <c r="AY1563" s="18" t="s">
        <v>149</v>
      </c>
      <c r="BE1563" s="186">
        <f>IF(N1563="základní",J1563,0)</f>
        <v>0</v>
      </c>
      <c r="BF1563" s="186">
        <f>IF(N1563="snížená",J1563,0)</f>
        <v>0</v>
      </c>
      <c r="BG1563" s="186">
        <f>IF(N1563="zákl. přenesená",J1563,0)</f>
        <v>0</v>
      </c>
      <c r="BH1563" s="186">
        <f>IF(N1563="sníž. přenesená",J1563,0)</f>
        <v>0</v>
      </c>
      <c r="BI1563" s="186">
        <f>IF(N1563="nulová",J1563,0)</f>
        <v>0</v>
      </c>
      <c r="BJ1563" s="18" t="s">
        <v>81</v>
      </c>
      <c r="BK1563" s="186">
        <f>ROUND(I1563*H1563,2)</f>
        <v>0</v>
      </c>
      <c r="BL1563" s="18" t="s">
        <v>305</v>
      </c>
      <c r="BM1563" s="185" t="s">
        <v>2000</v>
      </c>
    </row>
    <row r="1564" spans="1:65" s="2" customFormat="1" ht="11.25">
      <c r="A1564" s="35"/>
      <c r="B1564" s="36"/>
      <c r="C1564" s="37"/>
      <c r="D1564" s="187" t="s">
        <v>158</v>
      </c>
      <c r="E1564" s="37"/>
      <c r="F1564" s="188" t="s">
        <v>2001</v>
      </c>
      <c r="G1564" s="37"/>
      <c r="H1564" s="37"/>
      <c r="I1564" s="189"/>
      <c r="J1564" s="37"/>
      <c r="K1564" s="37"/>
      <c r="L1564" s="40"/>
      <c r="M1564" s="190"/>
      <c r="N1564" s="191"/>
      <c r="O1564" s="65"/>
      <c r="P1564" s="65"/>
      <c r="Q1564" s="65"/>
      <c r="R1564" s="65"/>
      <c r="S1564" s="65"/>
      <c r="T1564" s="66"/>
      <c r="U1564" s="35"/>
      <c r="V1564" s="35"/>
      <c r="W1564" s="35"/>
      <c r="X1564" s="35"/>
      <c r="Y1564" s="35"/>
      <c r="Z1564" s="35"/>
      <c r="AA1564" s="35"/>
      <c r="AB1564" s="35"/>
      <c r="AC1564" s="35"/>
      <c r="AD1564" s="35"/>
      <c r="AE1564" s="35"/>
      <c r="AT1564" s="18" t="s">
        <v>158</v>
      </c>
      <c r="AU1564" s="18" t="s">
        <v>83</v>
      </c>
    </row>
    <row r="1565" spans="1:65" s="2" customFormat="1" ht="11.25">
      <c r="A1565" s="35"/>
      <c r="B1565" s="36"/>
      <c r="C1565" s="37"/>
      <c r="D1565" s="192" t="s">
        <v>160</v>
      </c>
      <c r="E1565" s="37"/>
      <c r="F1565" s="193" t="s">
        <v>2002</v>
      </c>
      <c r="G1565" s="37"/>
      <c r="H1565" s="37"/>
      <c r="I1565" s="189"/>
      <c r="J1565" s="37"/>
      <c r="K1565" s="37"/>
      <c r="L1565" s="40"/>
      <c r="M1565" s="190"/>
      <c r="N1565" s="191"/>
      <c r="O1565" s="65"/>
      <c r="P1565" s="65"/>
      <c r="Q1565" s="65"/>
      <c r="R1565" s="65"/>
      <c r="S1565" s="65"/>
      <c r="T1565" s="66"/>
      <c r="U1565" s="35"/>
      <c r="V1565" s="35"/>
      <c r="W1565" s="35"/>
      <c r="X1565" s="35"/>
      <c r="Y1565" s="35"/>
      <c r="Z1565" s="35"/>
      <c r="AA1565" s="35"/>
      <c r="AB1565" s="35"/>
      <c r="AC1565" s="35"/>
      <c r="AD1565" s="35"/>
      <c r="AE1565" s="35"/>
      <c r="AT1565" s="18" t="s">
        <v>160</v>
      </c>
      <c r="AU1565" s="18" t="s">
        <v>83</v>
      </c>
    </row>
    <row r="1566" spans="1:65" s="13" customFormat="1" ht="11.25">
      <c r="B1566" s="195"/>
      <c r="C1566" s="196"/>
      <c r="D1566" s="187" t="s">
        <v>169</v>
      </c>
      <c r="E1566" s="197" t="s">
        <v>19</v>
      </c>
      <c r="F1566" s="198" t="s">
        <v>2003</v>
      </c>
      <c r="G1566" s="196"/>
      <c r="H1566" s="199">
        <v>17.010000000000002</v>
      </c>
      <c r="I1566" s="200"/>
      <c r="J1566" s="196"/>
      <c r="K1566" s="196"/>
      <c r="L1566" s="201"/>
      <c r="M1566" s="202"/>
      <c r="N1566" s="203"/>
      <c r="O1566" s="203"/>
      <c r="P1566" s="203"/>
      <c r="Q1566" s="203"/>
      <c r="R1566" s="203"/>
      <c r="S1566" s="203"/>
      <c r="T1566" s="204"/>
      <c r="AT1566" s="205" t="s">
        <v>169</v>
      </c>
      <c r="AU1566" s="205" t="s">
        <v>83</v>
      </c>
      <c r="AV1566" s="13" t="s">
        <v>83</v>
      </c>
      <c r="AW1566" s="13" t="s">
        <v>34</v>
      </c>
      <c r="AX1566" s="13" t="s">
        <v>73</v>
      </c>
      <c r="AY1566" s="205" t="s">
        <v>149</v>
      </c>
    </row>
    <row r="1567" spans="1:65" s="13" customFormat="1" ht="11.25">
      <c r="B1567" s="195"/>
      <c r="C1567" s="196"/>
      <c r="D1567" s="187" t="s">
        <v>169</v>
      </c>
      <c r="E1567" s="197" t="s">
        <v>19</v>
      </c>
      <c r="F1567" s="198" t="s">
        <v>2004</v>
      </c>
      <c r="G1567" s="196"/>
      <c r="H1567" s="199">
        <v>3.5950000000000002</v>
      </c>
      <c r="I1567" s="200"/>
      <c r="J1567" s="196"/>
      <c r="K1567" s="196"/>
      <c r="L1567" s="201"/>
      <c r="M1567" s="202"/>
      <c r="N1567" s="203"/>
      <c r="O1567" s="203"/>
      <c r="P1567" s="203"/>
      <c r="Q1567" s="203"/>
      <c r="R1567" s="203"/>
      <c r="S1567" s="203"/>
      <c r="T1567" s="204"/>
      <c r="AT1567" s="205" t="s">
        <v>169</v>
      </c>
      <c r="AU1567" s="205" t="s">
        <v>83</v>
      </c>
      <c r="AV1567" s="13" t="s">
        <v>83</v>
      </c>
      <c r="AW1567" s="13" t="s">
        <v>34</v>
      </c>
      <c r="AX1567" s="13" t="s">
        <v>73</v>
      </c>
      <c r="AY1567" s="205" t="s">
        <v>149</v>
      </c>
    </row>
    <row r="1568" spans="1:65" s="13" customFormat="1" ht="11.25">
      <c r="B1568" s="195"/>
      <c r="C1568" s="196"/>
      <c r="D1568" s="187" t="s">
        <v>169</v>
      </c>
      <c r="E1568" s="197" t="s">
        <v>19</v>
      </c>
      <c r="F1568" s="198" t="s">
        <v>2005</v>
      </c>
      <c r="G1568" s="196"/>
      <c r="H1568" s="199">
        <v>27.891999999999999</v>
      </c>
      <c r="I1568" s="200"/>
      <c r="J1568" s="196"/>
      <c r="K1568" s="196"/>
      <c r="L1568" s="201"/>
      <c r="M1568" s="202"/>
      <c r="N1568" s="203"/>
      <c r="O1568" s="203"/>
      <c r="P1568" s="203"/>
      <c r="Q1568" s="203"/>
      <c r="R1568" s="203"/>
      <c r="S1568" s="203"/>
      <c r="T1568" s="204"/>
      <c r="AT1568" s="205" t="s">
        <v>169</v>
      </c>
      <c r="AU1568" s="205" t="s">
        <v>83</v>
      </c>
      <c r="AV1568" s="13" t="s">
        <v>83</v>
      </c>
      <c r="AW1568" s="13" t="s">
        <v>34</v>
      </c>
      <c r="AX1568" s="13" t="s">
        <v>73</v>
      </c>
      <c r="AY1568" s="205" t="s">
        <v>149</v>
      </c>
    </row>
    <row r="1569" spans="1:65" s="2" customFormat="1" ht="16.5" customHeight="1">
      <c r="A1569" s="35"/>
      <c r="B1569" s="36"/>
      <c r="C1569" s="174" t="s">
        <v>2006</v>
      </c>
      <c r="D1569" s="174" t="s">
        <v>151</v>
      </c>
      <c r="E1569" s="175" t="s">
        <v>2007</v>
      </c>
      <c r="F1569" s="176" t="s">
        <v>2008</v>
      </c>
      <c r="G1569" s="177" t="s">
        <v>154</v>
      </c>
      <c r="H1569" s="178">
        <v>48.640999999999998</v>
      </c>
      <c r="I1569" s="179"/>
      <c r="J1569" s="180">
        <f>ROUND(I1569*H1569,2)</f>
        <v>0</v>
      </c>
      <c r="K1569" s="176" t="s">
        <v>155</v>
      </c>
      <c r="L1569" s="40"/>
      <c r="M1569" s="181" t="s">
        <v>19</v>
      </c>
      <c r="N1569" s="182" t="s">
        <v>44</v>
      </c>
      <c r="O1569" s="65"/>
      <c r="P1569" s="183">
        <f>O1569*H1569</f>
        <v>0</v>
      </c>
      <c r="Q1569" s="183">
        <v>1.3999999999999999E-4</v>
      </c>
      <c r="R1569" s="183">
        <f>Q1569*H1569</f>
        <v>6.809739999999999E-3</v>
      </c>
      <c r="S1569" s="183">
        <v>0</v>
      </c>
      <c r="T1569" s="184">
        <f>S1569*H1569</f>
        <v>0</v>
      </c>
      <c r="U1569" s="35"/>
      <c r="V1569" s="35"/>
      <c r="W1569" s="35"/>
      <c r="X1569" s="35"/>
      <c r="Y1569" s="35"/>
      <c r="Z1569" s="35"/>
      <c r="AA1569" s="35"/>
      <c r="AB1569" s="35"/>
      <c r="AC1569" s="35"/>
      <c r="AD1569" s="35"/>
      <c r="AE1569" s="35"/>
      <c r="AR1569" s="185" t="s">
        <v>305</v>
      </c>
      <c r="AT1569" s="185" t="s">
        <v>151</v>
      </c>
      <c r="AU1569" s="185" t="s">
        <v>83</v>
      </c>
      <c r="AY1569" s="18" t="s">
        <v>149</v>
      </c>
      <c r="BE1569" s="186">
        <f>IF(N1569="základní",J1569,0)</f>
        <v>0</v>
      </c>
      <c r="BF1569" s="186">
        <f>IF(N1569="snížená",J1569,0)</f>
        <v>0</v>
      </c>
      <c r="BG1569" s="186">
        <f>IF(N1569="zákl. přenesená",J1569,0)</f>
        <v>0</v>
      </c>
      <c r="BH1569" s="186">
        <f>IF(N1569="sníž. přenesená",J1569,0)</f>
        <v>0</v>
      </c>
      <c r="BI1569" s="186">
        <f>IF(N1569="nulová",J1569,0)</f>
        <v>0</v>
      </c>
      <c r="BJ1569" s="18" t="s">
        <v>81</v>
      </c>
      <c r="BK1569" s="186">
        <f>ROUND(I1569*H1569,2)</f>
        <v>0</v>
      </c>
      <c r="BL1569" s="18" t="s">
        <v>305</v>
      </c>
      <c r="BM1569" s="185" t="s">
        <v>2009</v>
      </c>
    </row>
    <row r="1570" spans="1:65" s="2" customFormat="1" ht="11.25">
      <c r="A1570" s="35"/>
      <c r="B1570" s="36"/>
      <c r="C1570" s="37"/>
      <c r="D1570" s="187" t="s">
        <v>158</v>
      </c>
      <c r="E1570" s="37"/>
      <c r="F1570" s="188" t="s">
        <v>2010</v>
      </c>
      <c r="G1570" s="37"/>
      <c r="H1570" s="37"/>
      <c r="I1570" s="189"/>
      <c r="J1570" s="37"/>
      <c r="K1570" s="37"/>
      <c r="L1570" s="40"/>
      <c r="M1570" s="190"/>
      <c r="N1570" s="191"/>
      <c r="O1570" s="65"/>
      <c r="P1570" s="65"/>
      <c r="Q1570" s="65"/>
      <c r="R1570" s="65"/>
      <c r="S1570" s="65"/>
      <c r="T1570" s="66"/>
      <c r="U1570" s="35"/>
      <c r="V1570" s="35"/>
      <c r="W1570" s="35"/>
      <c r="X1570" s="35"/>
      <c r="Y1570" s="35"/>
      <c r="Z1570" s="35"/>
      <c r="AA1570" s="35"/>
      <c r="AB1570" s="35"/>
      <c r="AC1570" s="35"/>
      <c r="AD1570" s="35"/>
      <c r="AE1570" s="35"/>
      <c r="AT1570" s="18" t="s">
        <v>158</v>
      </c>
      <c r="AU1570" s="18" t="s">
        <v>83</v>
      </c>
    </row>
    <row r="1571" spans="1:65" s="2" customFormat="1" ht="11.25">
      <c r="A1571" s="35"/>
      <c r="B1571" s="36"/>
      <c r="C1571" s="37"/>
      <c r="D1571" s="192" t="s">
        <v>160</v>
      </c>
      <c r="E1571" s="37"/>
      <c r="F1571" s="193" t="s">
        <v>2011</v>
      </c>
      <c r="G1571" s="37"/>
      <c r="H1571" s="37"/>
      <c r="I1571" s="189"/>
      <c r="J1571" s="37"/>
      <c r="K1571" s="37"/>
      <c r="L1571" s="40"/>
      <c r="M1571" s="190"/>
      <c r="N1571" s="191"/>
      <c r="O1571" s="65"/>
      <c r="P1571" s="65"/>
      <c r="Q1571" s="65"/>
      <c r="R1571" s="65"/>
      <c r="S1571" s="65"/>
      <c r="T1571" s="66"/>
      <c r="U1571" s="35"/>
      <c r="V1571" s="35"/>
      <c r="W1571" s="35"/>
      <c r="X1571" s="35"/>
      <c r="Y1571" s="35"/>
      <c r="Z1571" s="35"/>
      <c r="AA1571" s="35"/>
      <c r="AB1571" s="35"/>
      <c r="AC1571" s="35"/>
      <c r="AD1571" s="35"/>
      <c r="AE1571" s="35"/>
      <c r="AT1571" s="18" t="s">
        <v>160</v>
      </c>
      <c r="AU1571" s="18" t="s">
        <v>83</v>
      </c>
    </row>
    <row r="1572" spans="1:65" s="13" customFormat="1" ht="11.25">
      <c r="B1572" s="195"/>
      <c r="C1572" s="196"/>
      <c r="D1572" s="187" t="s">
        <v>169</v>
      </c>
      <c r="E1572" s="197" t="s">
        <v>19</v>
      </c>
      <c r="F1572" s="198" t="s">
        <v>2012</v>
      </c>
      <c r="G1572" s="196"/>
      <c r="H1572" s="199">
        <v>17.010000000000002</v>
      </c>
      <c r="I1572" s="200"/>
      <c r="J1572" s="196"/>
      <c r="K1572" s="196"/>
      <c r="L1572" s="201"/>
      <c r="M1572" s="202"/>
      <c r="N1572" s="203"/>
      <c r="O1572" s="203"/>
      <c r="P1572" s="203"/>
      <c r="Q1572" s="203"/>
      <c r="R1572" s="203"/>
      <c r="S1572" s="203"/>
      <c r="T1572" s="204"/>
      <c r="AT1572" s="205" t="s">
        <v>169</v>
      </c>
      <c r="AU1572" s="205" t="s">
        <v>83</v>
      </c>
      <c r="AV1572" s="13" t="s">
        <v>83</v>
      </c>
      <c r="AW1572" s="13" t="s">
        <v>34</v>
      </c>
      <c r="AX1572" s="13" t="s">
        <v>73</v>
      </c>
      <c r="AY1572" s="205" t="s">
        <v>149</v>
      </c>
    </row>
    <row r="1573" spans="1:65" s="13" customFormat="1" ht="11.25">
      <c r="B1573" s="195"/>
      <c r="C1573" s="196"/>
      <c r="D1573" s="187" t="s">
        <v>169</v>
      </c>
      <c r="E1573" s="197" t="s">
        <v>19</v>
      </c>
      <c r="F1573" s="198" t="s">
        <v>2013</v>
      </c>
      <c r="G1573" s="196"/>
      <c r="H1573" s="199">
        <v>3.5950000000000002</v>
      </c>
      <c r="I1573" s="200"/>
      <c r="J1573" s="196"/>
      <c r="K1573" s="196"/>
      <c r="L1573" s="201"/>
      <c r="M1573" s="202"/>
      <c r="N1573" s="203"/>
      <c r="O1573" s="203"/>
      <c r="P1573" s="203"/>
      <c r="Q1573" s="203"/>
      <c r="R1573" s="203"/>
      <c r="S1573" s="203"/>
      <c r="T1573" s="204"/>
      <c r="AT1573" s="205" t="s">
        <v>169</v>
      </c>
      <c r="AU1573" s="205" t="s">
        <v>83</v>
      </c>
      <c r="AV1573" s="13" t="s">
        <v>83</v>
      </c>
      <c r="AW1573" s="13" t="s">
        <v>34</v>
      </c>
      <c r="AX1573" s="13" t="s">
        <v>73</v>
      </c>
      <c r="AY1573" s="205" t="s">
        <v>149</v>
      </c>
    </row>
    <row r="1574" spans="1:65" s="13" customFormat="1" ht="11.25">
      <c r="B1574" s="195"/>
      <c r="C1574" s="196"/>
      <c r="D1574" s="187" t="s">
        <v>169</v>
      </c>
      <c r="E1574" s="197" t="s">
        <v>19</v>
      </c>
      <c r="F1574" s="198" t="s">
        <v>2005</v>
      </c>
      <c r="G1574" s="196"/>
      <c r="H1574" s="199">
        <v>27.891999999999999</v>
      </c>
      <c r="I1574" s="200"/>
      <c r="J1574" s="196"/>
      <c r="K1574" s="196"/>
      <c r="L1574" s="201"/>
      <c r="M1574" s="202"/>
      <c r="N1574" s="203"/>
      <c r="O1574" s="203"/>
      <c r="P1574" s="203"/>
      <c r="Q1574" s="203"/>
      <c r="R1574" s="203"/>
      <c r="S1574" s="203"/>
      <c r="T1574" s="204"/>
      <c r="AT1574" s="205" t="s">
        <v>169</v>
      </c>
      <c r="AU1574" s="205" t="s">
        <v>83</v>
      </c>
      <c r="AV1574" s="13" t="s">
        <v>83</v>
      </c>
      <c r="AW1574" s="13" t="s">
        <v>34</v>
      </c>
      <c r="AX1574" s="13" t="s">
        <v>73</v>
      </c>
      <c r="AY1574" s="205" t="s">
        <v>149</v>
      </c>
    </row>
    <row r="1575" spans="1:65" s="13" customFormat="1" ht="11.25">
      <c r="B1575" s="195"/>
      <c r="C1575" s="196"/>
      <c r="D1575" s="187" t="s">
        <v>169</v>
      </c>
      <c r="E1575" s="197" t="s">
        <v>19</v>
      </c>
      <c r="F1575" s="198" t="s">
        <v>2014</v>
      </c>
      <c r="G1575" s="196"/>
      <c r="H1575" s="199">
        <v>0.14399999999999999</v>
      </c>
      <c r="I1575" s="200"/>
      <c r="J1575" s="196"/>
      <c r="K1575" s="196"/>
      <c r="L1575" s="201"/>
      <c r="M1575" s="202"/>
      <c r="N1575" s="203"/>
      <c r="O1575" s="203"/>
      <c r="P1575" s="203"/>
      <c r="Q1575" s="203"/>
      <c r="R1575" s="203"/>
      <c r="S1575" s="203"/>
      <c r="T1575" s="204"/>
      <c r="AT1575" s="205" t="s">
        <v>169</v>
      </c>
      <c r="AU1575" s="205" t="s">
        <v>83</v>
      </c>
      <c r="AV1575" s="13" t="s">
        <v>83</v>
      </c>
      <c r="AW1575" s="13" t="s">
        <v>34</v>
      </c>
      <c r="AX1575" s="13" t="s">
        <v>73</v>
      </c>
      <c r="AY1575" s="205" t="s">
        <v>149</v>
      </c>
    </row>
    <row r="1576" spans="1:65" s="2" customFormat="1" ht="16.5" customHeight="1">
      <c r="A1576" s="35"/>
      <c r="B1576" s="36"/>
      <c r="C1576" s="174" t="s">
        <v>2015</v>
      </c>
      <c r="D1576" s="174" t="s">
        <v>151</v>
      </c>
      <c r="E1576" s="175" t="s">
        <v>2016</v>
      </c>
      <c r="F1576" s="176" t="s">
        <v>2017</v>
      </c>
      <c r="G1576" s="177" t="s">
        <v>154</v>
      </c>
      <c r="H1576" s="178">
        <v>97.281999999999996</v>
      </c>
      <c r="I1576" s="179"/>
      <c r="J1576" s="180">
        <f>ROUND(I1576*H1576,2)</f>
        <v>0</v>
      </c>
      <c r="K1576" s="176" t="s">
        <v>155</v>
      </c>
      <c r="L1576" s="40"/>
      <c r="M1576" s="181" t="s">
        <v>19</v>
      </c>
      <c r="N1576" s="182" t="s">
        <v>44</v>
      </c>
      <c r="O1576" s="65"/>
      <c r="P1576" s="183">
        <f>O1576*H1576</f>
        <v>0</v>
      </c>
      <c r="Q1576" s="183">
        <v>1.2E-4</v>
      </c>
      <c r="R1576" s="183">
        <f>Q1576*H1576</f>
        <v>1.167384E-2</v>
      </c>
      <c r="S1576" s="183">
        <v>0</v>
      </c>
      <c r="T1576" s="184">
        <f>S1576*H1576</f>
        <v>0</v>
      </c>
      <c r="U1576" s="35"/>
      <c r="V1576" s="35"/>
      <c r="W1576" s="35"/>
      <c r="X1576" s="35"/>
      <c r="Y1576" s="35"/>
      <c r="Z1576" s="35"/>
      <c r="AA1576" s="35"/>
      <c r="AB1576" s="35"/>
      <c r="AC1576" s="35"/>
      <c r="AD1576" s="35"/>
      <c r="AE1576" s="35"/>
      <c r="AR1576" s="185" t="s">
        <v>305</v>
      </c>
      <c r="AT1576" s="185" t="s">
        <v>151</v>
      </c>
      <c r="AU1576" s="185" t="s">
        <v>83</v>
      </c>
      <c r="AY1576" s="18" t="s">
        <v>149</v>
      </c>
      <c r="BE1576" s="186">
        <f>IF(N1576="základní",J1576,0)</f>
        <v>0</v>
      </c>
      <c r="BF1576" s="186">
        <f>IF(N1576="snížená",J1576,0)</f>
        <v>0</v>
      </c>
      <c r="BG1576" s="186">
        <f>IF(N1576="zákl. přenesená",J1576,0)</f>
        <v>0</v>
      </c>
      <c r="BH1576" s="186">
        <f>IF(N1576="sníž. přenesená",J1576,0)</f>
        <v>0</v>
      </c>
      <c r="BI1576" s="186">
        <f>IF(N1576="nulová",J1576,0)</f>
        <v>0</v>
      </c>
      <c r="BJ1576" s="18" t="s">
        <v>81</v>
      </c>
      <c r="BK1576" s="186">
        <f>ROUND(I1576*H1576,2)</f>
        <v>0</v>
      </c>
      <c r="BL1576" s="18" t="s">
        <v>305</v>
      </c>
      <c r="BM1576" s="185" t="s">
        <v>2018</v>
      </c>
    </row>
    <row r="1577" spans="1:65" s="2" customFormat="1" ht="11.25">
      <c r="A1577" s="35"/>
      <c r="B1577" s="36"/>
      <c r="C1577" s="37"/>
      <c r="D1577" s="187" t="s">
        <v>158</v>
      </c>
      <c r="E1577" s="37"/>
      <c r="F1577" s="188" t="s">
        <v>2019</v>
      </c>
      <c r="G1577" s="37"/>
      <c r="H1577" s="37"/>
      <c r="I1577" s="189"/>
      <c r="J1577" s="37"/>
      <c r="K1577" s="37"/>
      <c r="L1577" s="40"/>
      <c r="M1577" s="190"/>
      <c r="N1577" s="191"/>
      <c r="O1577" s="65"/>
      <c r="P1577" s="65"/>
      <c r="Q1577" s="65"/>
      <c r="R1577" s="65"/>
      <c r="S1577" s="65"/>
      <c r="T1577" s="66"/>
      <c r="U1577" s="35"/>
      <c r="V1577" s="35"/>
      <c r="W1577" s="35"/>
      <c r="X1577" s="35"/>
      <c r="Y1577" s="35"/>
      <c r="Z1577" s="35"/>
      <c r="AA1577" s="35"/>
      <c r="AB1577" s="35"/>
      <c r="AC1577" s="35"/>
      <c r="AD1577" s="35"/>
      <c r="AE1577" s="35"/>
      <c r="AT1577" s="18" t="s">
        <v>158</v>
      </c>
      <c r="AU1577" s="18" t="s">
        <v>83</v>
      </c>
    </row>
    <row r="1578" spans="1:65" s="2" customFormat="1" ht="11.25">
      <c r="A1578" s="35"/>
      <c r="B1578" s="36"/>
      <c r="C1578" s="37"/>
      <c r="D1578" s="192" t="s">
        <v>160</v>
      </c>
      <c r="E1578" s="37"/>
      <c r="F1578" s="193" t="s">
        <v>2020</v>
      </c>
      <c r="G1578" s="37"/>
      <c r="H1578" s="37"/>
      <c r="I1578" s="189"/>
      <c r="J1578" s="37"/>
      <c r="K1578" s="37"/>
      <c r="L1578" s="40"/>
      <c r="M1578" s="190"/>
      <c r="N1578" s="191"/>
      <c r="O1578" s="65"/>
      <c r="P1578" s="65"/>
      <c r="Q1578" s="65"/>
      <c r="R1578" s="65"/>
      <c r="S1578" s="65"/>
      <c r="T1578" s="66"/>
      <c r="U1578" s="35"/>
      <c r="V1578" s="35"/>
      <c r="W1578" s="35"/>
      <c r="X1578" s="35"/>
      <c r="Y1578" s="35"/>
      <c r="Z1578" s="35"/>
      <c r="AA1578" s="35"/>
      <c r="AB1578" s="35"/>
      <c r="AC1578" s="35"/>
      <c r="AD1578" s="35"/>
      <c r="AE1578" s="35"/>
      <c r="AT1578" s="18" t="s">
        <v>160</v>
      </c>
      <c r="AU1578" s="18" t="s">
        <v>83</v>
      </c>
    </row>
    <row r="1579" spans="1:65" s="14" customFormat="1" ht="11.25">
      <c r="B1579" s="206"/>
      <c r="C1579" s="207"/>
      <c r="D1579" s="187" t="s">
        <v>169</v>
      </c>
      <c r="E1579" s="208" t="s">
        <v>19</v>
      </c>
      <c r="F1579" s="209" t="s">
        <v>2021</v>
      </c>
      <c r="G1579" s="207"/>
      <c r="H1579" s="208" t="s">
        <v>19</v>
      </c>
      <c r="I1579" s="210"/>
      <c r="J1579" s="207"/>
      <c r="K1579" s="207"/>
      <c r="L1579" s="211"/>
      <c r="M1579" s="212"/>
      <c r="N1579" s="213"/>
      <c r="O1579" s="213"/>
      <c r="P1579" s="213"/>
      <c r="Q1579" s="213"/>
      <c r="R1579" s="213"/>
      <c r="S1579" s="213"/>
      <c r="T1579" s="214"/>
      <c r="AT1579" s="215" t="s">
        <v>169</v>
      </c>
      <c r="AU1579" s="215" t="s">
        <v>83</v>
      </c>
      <c r="AV1579" s="14" t="s">
        <v>81</v>
      </c>
      <c r="AW1579" s="14" t="s">
        <v>34</v>
      </c>
      <c r="AX1579" s="14" t="s">
        <v>73</v>
      </c>
      <c r="AY1579" s="215" t="s">
        <v>149</v>
      </c>
    </row>
    <row r="1580" spans="1:65" s="13" customFormat="1" ht="11.25">
      <c r="B1580" s="195"/>
      <c r="C1580" s="196"/>
      <c r="D1580" s="187" t="s">
        <v>169</v>
      </c>
      <c r="E1580" s="197" t="s">
        <v>19</v>
      </c>
      <c r="F1580" s="198" t="s">
        <v>2022</v>
      </c>
      <c r="G1580" s="196"/>
      <c r="H1580" s="199">
        <v>34.020000000000003</v>
      </c>
      <c r="I1580" s="200"/>
      <c r="J1580" s="196"/>
      <c r="K1580" s="196"/>
      <c r="L1580" s="201"/>
      <c r="M1580" s="202"/>
      <c r="N1580" s="203"/>
      <c r="O1580" s="203"/>
      <c r="P1580" s="203"/>
      <c r="Q1580" s="203"/>
      <c r="R1580" s="203"/>
      <c r="S1580" s="203"/>
      <c r="T1580" s="204"/>
      <c r="AT1580" s="205" t="s">
        <v>169</v>
      </c>
      <c r="AU1580" s="205" t="s">
        <v>83</v>
      </c>
      <c r="AV1580" s="13" t="s">
        <v>83</v>
      </c>
      <c r="AW1580" s="13" t="s">
        <v>34</v>
      </c>
      <c r="AX1580" s="13" t="s">
        <v>73</v>
      </c>
      <c r="AY1580" s="205" t="s">
        <v>149</v>
      </c>
    </row>
    <row r="1581" spans="1:65" s="13" customFormat="1" ht="11.25">
      <c r="B1581" s="195"/>
      <c r="C1581" s="196"/>
      <c r="D1581" s="187" t="s">
        <v>169</v>
      </c>
      <c r="E1581" s="197" t="s">
        <v>19</v>
      </c>
      <c r="F1581" s="198" t="s">
        <v>2023</v>
      </c>
      <c r="G1581" s="196"/>
      <c r="H1581" s="199">
        <v>7.19</v>
      </c>
      <c r="I1581" s="200"/>
      <c r="J1581" s="196"/>
      <c r="K1581" s="196"/>
      <c r="L1581" s="201"/>
      <c r="M1581" s="202"/>
      <c r="N1581" s="203"/>
      <c r="O1581" s="203"/>
      <c r="P1581" s="203"/>
      <c r="Q1581" s="203"/>
      <c r="R1581" s="203"/>
      <c r="S1581" s="203"/>
      <c r="T1581" s="204"/>
      <c r="AT1581" s="205" t="s">
        <v>169</v>
      </c>
      <c r="AU1581" s="205" t="s">
        <v>83</v>
      </c>
      <c r="AV1581" s="13" t="s">
        <v>83</v>
      </c>
      <c r="AW1581" s="13" t="s">
        <v>34</v>
      </c>
      <c r="AX1581" s="13" t="s">
        <v>73</v>
      </c>
      <c r="AY1581" s="205" t="s">
        <v>149</v>
      </c>
    </row>
    <row r="1582" spans="1:65" s="13" customFormat="1" ht="11.25">
      <c r="B1582" s="195"/>
      <c r="C1582" s="196"/>
      <c r="D1582" s="187" t="s">
        <v>169</v>
      </c>
      <c r="E1582" s="197" t="s">
        <v>19</v>
      </c>
      <c r="F1582" s="198" t="s">
        <v>2024</v>
      </c>
      <c r="G1582" s="196"/>
      <c r="H1582" s="199">
        <v>55.783999999999999</v>
      </c>
      <c r="I1582" s="200"/>
      <c r="J1582" s="196"/>
      <c r="K1582" s="196"/>
      <c r="L1582" s="201"/>
      <c r="M1582" s="202"/>
      <c r="N1582" s="203"/>
      <c r="O1582" s="203"/>
      <c r="P1582" s="203"/>
      <c r="Q1582" s="203"/>
      <c r="R1582" s="203"/>
      <c r="S1582" s="203"/>
      <c r="T1582" s="204"/>
      <c r="AT1582" s="205" t="s">
        <v>169</v>
      </c>
      <c r="AU1582" s="205" t="s">
        <v>83</v>
      </c>
      <c r="AV1582" s="13" t="s">
        <v>83</v>
      </c>
      <c r="AW1582" s="13" t="s">
        <v>34</v>
      </c>
      <c r="AX1582" s="13" t="s">
        <v>73</v>
      </c>
      <c r="AY1582" s="205" t="s">
        <v>149</v>
      </c>
    </row>
    <row r="1583" spans="1:65" s="13" customFormat="1" ht="11.25">
      <c r="B1583" s="195"/>
      <c r="C1583" s="196"/>
      <c r="D1583" s="187" t="s">
        <v>169</v>
      </c>
      <c r="E1583" s="197" t="s">
        <v>19</v>
      </c>
      <c r="F1583" s="198" t="s">
        <v>2025</v>
      </c>
      <c r="G1583" s="196"/>
      <c r="H1583" s="199">
        <v>0.28799999999999998</v>
      </c>
      <c r="I1583" s="200"/>
      <c r="J1583" s="196"/>
      <c r="K1583" s="196"/>
      <c r="L1583" s="201"/>
      <c r="M1583" s="202"/>
      <c r="N1583" s="203"/>
      <c r="O1583" s="203"/>
      <c r="P1583" s="203"/>
      <c r="Q1583" s="203"/>
      <c r="R1583" s="203"/>
      <c r="S1583" s="203"/>
      <c r="T1583" s="204"/>
      <c r="AT1583" s="205" t="s">
        <v>169</v>
      </c>
      <c r="AU1583" s="205" t="s">
        <v>83</v>
      </c>
      <c r="AV1583" s="13" t="s">
        <v>83</v>
      </c>
      <c r="AW1583" s="13" t="s">
        <v>34</v>
      </c>
      <c r="AX1583" s="13" t="s">
        <v>73</v>
      </c>
      <c r="AY1583" s="205" t="s">
        <v>149</v>
      </c>
    </row>
    <row r="1584" spans="1:65" s="2" customFormat="1" ht="21.75" customHeight="1">
      <c r="A1584" s="35"/>
      <c r="B1584" s="36"/>
      <c r="C1584" s="174" t="s">
        <v>2026</v>
      </c>
      <c r="D1584" s="174" t="s">
        <v>151</v>
      </c>
      <c r="E1584" s="175" t="s">
        <v>2027</v>
      </c>
      <c r="F1584" s="176" t="s">
        <v>2028</v>
      </c>
      <c r="G1584" s="177" t="s">
        <v>154</v>
      </c>
      <c r="H1584" s="178">
        <v>104.337</v>
      </c>
      <c r="I1584" s="179"/>
      <c r="J1584" s="180">
        <f>ROUND(I1584*H1584,2)</f>
        <v>0</v>
      </c>
      <c r="K1584" s="176" t="s">
        <v>155</v>
      </c>
      <c r="L1584" s="40"/>
      <c r="M1584" s="181" t="s">
        <v>19</v>
      </c>
      <c r="N1584" s="182" t="s">
        <v>44</v>
      </c>
      <c r="O1584" s="65"/>
      <c r="P1584" s="183">
        <f>O1584*H1584</f>
        <v>0</v>
      </c>
      <c r="Q1584" s="183">
        <v>2.3000000000000001E-4</v>
      </c>
      <c r="R1584" s="183">
        <f>Q1584*H1584</f>
        <v>2.3997510000000003E-2</v>
      </c>
      <c r="S1584" s="183">
        <v>0</v>
      </c>
      <c r="T1584" s="184">
        <f>S1584*H1584</f>
        <v>0</v>
      </c>
      <c r="U1584" s="35"/>
      <c r="V1584" s="35"/>
      <c r="W1584" s="35"/>
      <c r="X1584" s="35"/>
      <c r="Y1584" s="35"/>
      <c r="Z1584" s="35"/>
      <c r="AA1584" s="35"/>
      <c r="AB1584" s="35"/>
      <c r="AC1584" s="35"/>
      <c r="AD1584" s="35"/>
      <c r="AE1584" s="35"/>
      <c r="AR1584" s="185" t="s">
        <v>305</v>
      </c>
      <c r="AT1584" s="185" t="s">
        <v>151</v>
      </c>
      <c r="AU1584" s="185" t="s">
        <v>83</v>
      </c>
      <c r="AY1584" s="18" t="s">
        <v>149</v>
      </c>
      <c r="BE1584" s="186">
        <f>IF(N1584="základní",J1584,0)</f>
        <v>0</v>
      </c>
      <c r="BF1584" s="186">
        <f>IF(N1584="snížená",J1584,0)</f>
        <v>0</v>
      </c>
      <c r="BG1584" s="186">
        <f>IF(N1584="zákl. přenesená",J1584,0)</f>
        <v>0</v>
      </c>
      <c r="BH1584" s="186">
        <f>IF(N1584="sníž. přenesená",J1584,0)</f>
        <v>0</v>
      </c>
      <c r="BI1584" s="186">
        <f>IF(N1584="nulová",J1584,0)</f>
        <v>0</v>
      </c>
      <c r="BJ1584" s="18" t="s">
        <v>81</v>
      </c>
      <c r="BK1584" s="186">
        <f>ROUND(I1584*H1584,2)</f>
        <v>0</v>
      </c>
      <c r="BL1584" s="18" t="s">
        <v>305</v>
      </c>
      <c r="BM1584" s="185" t="s">
        <v>2029</v>
      </c>
    </row>
    <row r="1585" spans="1:51" s="2" customFormat="1" ht="19.5">
      <c r="A1585" s="35"/>
      <c r="B1585" s="36"/>
      <c r="C1585" s="37"/>
      <c r="D1585" s="187" t="s">
        <v>158</v>
      </c>
      <c r="E1585" s="37"/>
      <c r="F1585" s="188" t="s">
        <v>2030</v>
      </c>
      <c r="G1585" s="37"/>
      <c r="H1585" s="37"/>
      <c r="I1585" s="189"/>
      <c r="J1585" s="37"/>
      <c r="K1585" s="37"/>
      <c r="L1585" s="40"/>
      <c r="M1585" s="190"/>
      <c r="N1585" s="191"/>
      <c r="O1585" s="65"/>
      <c r="P1585" s="65"/>
      <c r="Q1585" s="65"/>
      <c r="R1585" s="65"/>
      <c r="S1585" s="65"/>
      <c r="T1585" s="66"/>
      <c r="U1585" s="35"/>
      <c r="V1585" s="35"/>
      <c r="W1585" s="35"/>
      <c r="X1585" s="35"/>
      <c r="Y1585" s="35"/>
      <c r="Z1585" s="35"/>
      <c r="AA1585" s="35"/>
      <c r="AB1585" s="35"/>
      <c r="AC1585" s="35"/>
      <c r="AD1585" s="35"/>
      <c r="AE1585" s="35"/>
      <c r="AT1585" s="18" t="s">
        <v>158</v>
      </c>
      <c r="AU1585" s="18" t="s">
        <v>83</v>
      </c>
    </row>
    <row r="1586" spans="1:51" s="2" customFormat="1" ht="11.25">
      <c r="A1586" s="35"/>
      <c r="B1586" s="36"/>
      <c r="C1586" s="37"/>
      <c r="D1586" s="192" t="s">
        <v>160</v>
      </c>
      <c r="E1586" s="37"/>
      <c r="F1586" s="193" t="s">
        <v>2031</v>
      </c>
      <c r="G1586" s="37"/>
      <c r="H1586" s="37"/>
      <c r="I1586" s="189"/>
      <c r="J1586" s="37"/>
      <c r="K1586" s="37"/>
      <c r="L1586" s="40"/>
      <c r="M1586" s="190"/>
      <c r="N1586" s="191"/>
      <c r="O1586" s="65"/>
      <c r="P1586" s="65"/>
      <c r="Q1586" s="65"/>
      <c r="R1586" s="65"/>
      <c r="S1586" s="65"/>
      <c r="T1586" s="66"/>
      <c r="U1586" s="35"/>
      <c r="V1586" s="35"/>
      <c r="W1586" s="35"/>
      <c r="X1586" s="35"/>
      <c r="Y1586" s="35"/>
      <c r="Z1586" s="35"/>
      <c r="AA1586" s="35"/>
      <c r="AB1586" s="35"/>
      <c r="AC1586" s="35"/>
      <c r="AD1586" s="35"/>
      <c r="AE1586" s="35"/>
      <c r="AT1586" s="18" t="s">
        <v>160</v>
      </c>
      <c r="AU1586" s="18" t="s">
        <v>83</v>
      </c>
    </row>
    <row r="1587" spans="1:51" s="14" customFormat="1" ht="11.25">
      <c r="B1587" s="206"/>
      <c r="C1587" s="207"/>
      <c r="D1587" s="187" t="s">
        <v>169</v>
      </c>
      <c r="E1587" s="208" t="s">
        <v>19</v>
      </c>
      <c r="F1587" s="209" t="s">
        <v>813</v>
      </c>
      <c r="G1587" s="207"/>
      <c r="H1587" s="208" t="s">
        <v>19</v>
      </c>
      <c r="I1587" s="210"/>
      <c r="J1587" s="207"/>
      <c r="K1587" s="207"/>
      <c r="L1587" s="211"/>
      <c r="M1587" s="212"/>
      <c r="N1587" s="213"/>
      <c r="O1587" s="213"/>
      <c r="P1587" s="213"/>
      <c r="Q1587" s="213"/>
      <c r="R1587" s="213"/>
      <c r="S1587" s="213"/>
      <c r="T1587" s="214"/>
      <c r="AT1587" s="215" t="s">
        <v>169</v>
      </c>
      <c r="AU1587" s="215" t="s">
        <v>83</v>
      </c>
      <c r="AV1587" s="14" t="s">
        <v>81</v>
      </c>
      <c r="AW1587" s="14" t="s">
        <v>34</v>
      </c>
      <c r="AX1587" s="14" t="s">
        <v>73</v>
      </c>
      <c r="AY1587" s="215" t="s">
        <v>149</v>
      </c>
    </row>
    <row r="1588" spans="1:51" s="13" customFormat="1" ht="11.25">
      <c r="B1588" s="195"/>
      <c r="C1588" s="196"/>
      <c r="D1588" s="187" t="s">
        <v>169</v>
      </c>
      <c r="E1588" s="197" t="s">
        <v>19</v>
      </c>
      <c r="F1588" s="198" t="s">
        <v>814</v>
      </c>
      <c r="G1588" s="196"/>
      <c r="H1588" s="199">
        <v>18.443999999999999</v>
      </c>
      <c r="I1588" s="200"/>
      <c r="J1588" s="196"/>
      <c r="K1588" s="196"/>
      <c r="L1588" s="201"/>
      <c r="M1588" s="202"/>
      <c r="N1588" s="203"/>
      <c r="O1588" s="203"/>
      <c r="P1588" s="203"/>
      <c r="Q1588" s="203"/>
      <c r="R1588" s="203"/>
      <c r="S1588" s="203"/>
      <c r="T1588" s="204"/>
      <c r="AT1588" s="205" t="s">
        <v>169</v>
      </c>
      <c r="AU1588" s="205" t="s">
        <v>83</v>
      </c>
      <c r="AV1588" s="13" t="s">
        <v>83</v>
      </c>
      <c r="AW1588" s="13" t="s">
        <v>34</v>
      </c>
      <c r="AX1588" s="13" t="s">
        <v>73</v>
      </c>
      <c r="AY1588" s="205" t="s">
        <v>149</v>
      </c>
    </row>
    <row r="1589" spans="1:51" s="14" customFormat="1" ht="11.25">
      <c r="B1589" s="206"/>
      <c r="C1589" s="207"/>
      <c r="D1589" s="187" t="s">
        <v>169</v>
      </c>
      <c r="E1589" s="208" t="s">
        <v>19</v>
      </c>
      <c r="F1589" s="209" t="s">
        <v>2032</v>
      </c>
      <c r="G1589" s="207"/>
      <c r="H1589" s="208" t="s">
        <v>19</v>
      </c>
      <c r="I1589" s="210"/>
      <c r="J1589" s="207"/>
      <c r="K1589" s="207"/>
      <c r="L1589" s="211"/>
      <c r="M1589" s="212"/>
      <c r="N1589" s="213"/>
      <c r="O1589" s="213"/>
      <c r="P1589" s="213"/>
      <c r="Q1589" s="213"/>
      <c r="R1589" s="213"/>
      <c r="S1589" s="213"/>
      <c r="T1589" s="214"/>
      <c r="AT1589" s="215" t="s">
        <v>169</v>
      </c>
      <c r="AU1589" s="215" t="s">
        <v>83</v>
      </c>
      <c r="AV1589" s="14" t="s">
        <v>81</v>
      </c>
      <c r="AW1589" s="14" t="s">
        <v>34</v>
      </c>
      <c r="AX1589" s="14" t="s">
        <v>73</v>
      </c>
      <c r="AY1589" s="215" t="s">
        <v>149</v>
      </c>
    </row>
    <row r="1590" spans="1:51" s="13" customFormat="1" ht="11.25">
      <c r="B1590" s="195"/>
      <c r="C1590" s="196"/>
      <c r="D1590" s="187" t="s">
        <v>169</v>
      </c>
      <c r="E1590" s="197" t="s">
        <v>19</v>
      </c>
      <c r="F1590" s="198" t="s">
        <v>816</v>
      </c>
      <c r="G1590" s="196"/>
      <c r="H1590" s="199">
        <v>-2.52</v>
      </c>
      <c r="I1590" s="200"/>
      <c r="J1590" s="196"/>
      <c r="K1590" s="196"/>
      <c r="L1590" s="201"/>
      <c r="M1590" s="202"/>
      <c r="N1590" s="203"/>
      <c r="O1590" s="203"/>
      <c r="P1590" s="203"/>
      <c r="Q1590" s="203"/>
      <c r="R1590" s="203"/>
      <c r="S1590" s="203"/>
      <c r="T1590" s="204"/>
      <c r="AT1590" s="205" t="s">
        <v>169</v>
      </c>
      <c r="AU1590" s="205" t="s">
        <v>83</v>
      </c>
      <c r="AV1590" s="13" t="s">
        <v>83</v>
      </c>
      <c r="AW1590" s="13" t="s">
        <v>34</v>
      </c>
      <c r="AX1590" s="13" t="s">
        <v>73</v>
      </c>
      <c r="AY1590" s="205" t="s">
        <v>149</v>
      </c>
    </row>
    <row r="1591" spans="1:51" s="14" customFormat="1" ht="11.25">
      <c r="B1591" s="206"/>
      <c r="C1591" s="207"/>
      <c r="D1591" s="187" t="s">
        <v>169</v>
      </c>
      <c r="E1591" s="208" t="s">
        <v>19</v>
      </c>
      <c r="F1591" s="209" t="s">
        <v>817</v>
      </c>
      <c r="G1591" s="207"/>
      <c r="H1591" s="208" t="s">
        <v>19</v>
      </c>
      <c r="I1591" s="210"/>
      <c r="J1591" s="207"/>
      <c r="K1591" s="207"/>
      <c r="L1591" s="211"/>
      <c r="M1591" s="212"/>
      <c r="N1591" s="213"/>
      <c r="O1591" s="213"/>
      <c r="P1591" s="213"/>
      <c r="Q1591" s="213"/>
      <c r="R1591" s="213"/>
      <c r="S1591" s="213"/>
      <c r="T1591" s="214"/>
      <c r="AT1591" s="215" t="s">
        <v>169</v>
      </c>
      <c r="AU1591" s="215" t="s">
        <v>83</v>
      </c>
      <c r="AV1591" s="14" t="s">
        <v>81</v>
      </c>
      <c r="AW1591" s="14" t="s">
        <v>34</v>
      </c>
      <c r="AX1591" s="14" t="s">
        <v>73</v>
      </c>
      <c r="AY1591" s="215" t="s">
        <v>149</v>
      </c>
    </row>
    <row r="1592" spans="1:51" s="13" customFormat="1" ht="11.25">
      <c r="B1592" s="195"/>
      <c r="C1592" s="196"/>
      <c r="D1592" s="187" t="s">
        <v>169</v>
      </c>
      <c r="E1592" s="197" t="s">
        <v>19</v>
      </c>
      <c r="F1592" s="198" t="s">
        <v>818</v>
      </c>
      <c r="G1592" s="196"/>
      <c r="H1592" s="199">
        <v>73.638000000000005</v>
      </c>
      <c r="I1592" s="200"/>
      <c r="J1592" s="196"/>
      <c r="K1592" s="196"/>
      <c r="L1592" s="201"/>
      <c r="M1592" s="202"/>
      <c r="N1592" s="203"/>
      <c r="O1592" s="203"/>
      <c r="P1592" s="203"/>
      <c r="Q1592" s="203"/>
      <c r="R1592" s="203"/>
      <c r="S1592" s="203"/>
      <c r="T1592" s="204"/>
      <c r="AT1592" s="205" t="s">
        <v>169</v>
      </c>
      <c r="AU1592" s="205" t="s">
        <v>83</v>
      </c>
      <c r="AV1592" s="13" t="s">
        <v>83</v>
      </c>
      <c r="AW1592" s="13" t="s">
        <v>34</v>
      </c>
      <c r="AX1592" s="13" t="s">
        <v>73</v>
      </c>
      <c r="AY1592" s="205" t="s">
        <v>149</v>
      </c>
    </row>
    <row r="1593" spans="1:51" s="14" customFormat="1" ht="11.25">
      <c r="B1593" s="206"/>
      <c r="C1593" s="207"/>
      <c r="D1593" s="187" t="s">
        <v>169</v>
      </c>
      <c r="E1593" s="208" t="s">
        <v>19</v>
      </c>
      <c r="F1593" s="209" t="s">
        <v>819</v>
      </c>
      <c r="G1593" s="207"/>
      <c r="H1593" s="208" t="s">
        <v>19</v>
      </c>
      <c r="I1593" s="210"/>
      <c r="J1593" s="207"/>
      <c r="K1593" s="207"/>
      <c r="L1593" s="211"/>
      <c r="M1593" s="212"/>
      <c r="N1593" s="213"/>
      <c r="O1593" s="213"/>
      <c r="P1593" s="213"/>
      <c r="Q1593" s="213"/>
      <c r="R1593" s="213"/>
      <c r="S1593" s="213"/>
      <c r="T1593" s="214"/>
      <c r="AT1593" s="215" t="s">
        <v>169</v>
      </c>
      <c r="AU1593" s="215" t="s">
        <v>83</v>
      </c>
      <c r="AV1593" s="14" t="s">
        <v>81</v>
      </c>
      <c r="AW1593" s="14" t="s">
        <v>34</v>
      </c>
      <c r="AX1593" s="14" t="s">
        <v>73</v>
      </c>
      <c r="AY1593" s="215" t="s">
        <v>149</v>
      </c>
    </row>
    <row r="1594" spans="1:51" s="13" customFormat="1" ht="11.25">
      <c r="B1594" s="195"/>
      <c r="C1594" s="196"/>
      <c r="D1594" s="187" t="s">
        <v>169</v>
      </c>
      <c r="E1594" s="197" t="s">
        <v>19</v>
      </c>
      <c r="F1594" s="198" t="s">
        <v>820</v>
      </c>
      <c r="G1594" s="196"/>
      <c r="H1594" s="199">
        <v>1.466</v>
      </c>
      <c r="I1594" s="200"/>
      <c r="J1594" s="196"/>
      <c r="K1594" s="196"/>
      <c r="L1594" s="201"/>
      <c r="M1594" s="202"/>
      <c r="N1594" s="203"/>
      <c r="O1594" s="203"/>
      <c r="P1594" s="203"/>
      <c r="Q1594" s="203"/>
      <c r="R1594" s="203"/>
      <c r="S1594" s="203"/>
      <c r="T1594" s="204"/>
      <c r="AT1594" s="205" t="s">
        <v>169</v>
      </c>
      <c r="AU1594" s="205" t="s">
        <v>83</v>
      </c>
      <c r="AV1594" s="13" t="s">
        <v>83</v>
      </c>
      <c r="AW1594" s="13" t="s">
        <v>34</v>
      </c>
      <c r="AX1594" s="13" t="s">
        <v>73</v>
      </c>
      <c r="AY1594" s="205" t="s">
        <v>149</v>
      </c>
    </row>
    <row r="1595" spans="1:51" s="14" customFormat="1" ht="11.25">
      <c r="B1595" s="206"/>
      <c r="C1595" s="207"/>
      <c r="D1595" s="187" t="s">
        <v>169</v>
      </c>
      <c r="E1595" s="208" t="s">
        <v>19</v>
      </c>
      <c r="F1595" s="209" t="s">
        <v>821</v>
      </c>
      <c r="G1595" s="207"/>
      <c r="H1595" s="208" t="s">
        <v>19</v>
      </c>
      <c r="I1595" s="210"/>
      <c r="J1595" s="207"/>
      <c r="K1595" s="207"/>
      <c r="L1595" s="211"/>
      <c r="M1595" s="212"/>
      <c r="N1595" s="213"/>
      <c r="O1595" s="213"/>
      <c r="P1595" s="213"/>
      <c r="Q1595" s="213"/>
      <c r="R1595" s="213"/>
      <c r="S1595" s="213"/>
      <c r="T1595" s="214"/>
      <c r="AT1595" s="215" t="s">
        <v>169</v>
      </c>
      <c r="AU1595" s="215" t="s">
        <v>83</v>
      </c>
      <c r="AV1595" s="14" t="s">
        <v>81</v>
      </c>
      <c r="AW1595" s="14" t="s">
        <v>34</v>
      </c>
      <c r="AX1595" s="14" t="s">
        <v>73</v>
      </c>
      <c r="AY1595" s="215" t="s">
        <v>149</v>
      </c>
    </row>
    <row r="1596" spans="1:51" s="13" customFormat="1" ht="11.25">
      <c r="B1596" s="195"/>
      <c r="C1596" s="196"/>
      <c r="D1596" s="187" t="s">
        <v>169</v>
      </c>
      <c r="E1596" s="197" t="s">
        <v>19</v>
      </c>
      <c r="F1596" s="198" t="s">
        <v>822</v>
      </c>
      <c r="G1596" s="196"/>
      <c r="H1596" s="199">
        <v>-7.5229999999999997</v>
      </c>
      <c r="I1596" s="200"/>
      <c r="J1596" s="196"/>
      <c r="K1596" s="196"/>
      <c r="L1596" s="201"/>
      <c r="M1596" s="202"/>
      <c r="N1596" s="203"/>
      <c r="O1596" s="203"/>
      <c r="P1596" s="203"/>
      <c r="Q1596" s="203"/>
      <c r="R1596" s="203"/>
      <c r="S1596" s="203"/>
      <c r="T1596" s="204"/>
      <c r="AT1596" s="205" t="s">
        <v>169</v>
      </c>
      <c r="AU1596" s="205" t="s">
        <v>83</v>
      </c>
      <c r="AV1596" s="13" t="s">
        <v>83</v>
      </c>
      <c r="AW1596" s="13" t="s">
        <v>34</v>
      </c>
      <c r="AX1596" s="13" t="s">
        <v>73</v>
      </c>
      <c r="AY1596" s="205" t="s">
        <v>149</v>
      </c>
    </row>
    <row r="1597" spans="1:51" s="14" customFormat="1" ht="11.25">
      <c r="B1597" s="206"/>
      <c r="C1597" s="207"/>
      <c r="D1597" s="187" t="s">
        <v>169</v>
      </c>
      <c r="E1597" s="208" t="s">
        <v>19</v>
      </c>
      <c r="F1597" s="209" t="s">
        <v>823</v>
      </c>
      <c r="G1597" s="207"/>
      <c r="H1597" s="208" t="s">
        <v>19</v>
      </c>
      <c r="I1597" s="210"/>
      <c r="J1597" s="207"/>
      <c r="K1597" s="207"/>
      <c r="L1597" s="211"/>
      <c r="M1597" s="212"/>
      <c r="N1597" s="213"/>
      <c r="O1597" s="213"/>
      <c r="P1597" s="213"/>
      <c r="Q1597" s="213"/>
      <c r="R1597" s="213"/>
      <c r="S1597" s="213"/>
      <c r="T1597" s="214"/>
      <c r="AT1597" s="215" t="s">
        <v>169</v>
      </c>
      <c r="AU1597" s="215" t="s">
        <v>83</v>
      </c>
      <c r="AV1597" s="14" t="s">
        <v>81</v>
      </c>
      <c r="AW1597" s="14" t="s">
        <v>34</v>
      </c>
      <c r="AX1597" s="14" t="s">
        <v>73</v>
      </c>
      <c r="AY1597" s="215" t="s">
        <v>149</v>
      </c>
    </row>
    <row r="1598" spans="1:51" s="13" customFormat="1" ht="11.25">
      <c r="B1598" s="195"/>
      <c r="C1598" s="196"/>
      <c r="D1598" s="187" t="s">
        <v>169</v>
      </c>
      <c r="E1598" s="197" t="s">
        <v>19</v>
      </c>
      <c r="F1598" s="198" t="s">
        <v>2033</v>
      </c>
      <c r="G1598" s="196"/>
      <c r="H1598" s="199">
        <v>34.777999999999999</v>
      </c>
      <c r="I1598" s="200"/>
      <c r="J1598" s="196"/>
      <c r="K1598" s="196"/>
      <c r="L1598" s="201"/>
      <c r="M1598" s="202"/>
      <c r="N1598" s="203"/>
      <c r="O1598" s="203"/>
      <c r="P1598" s="203"/>
      <c r="Q1598" s="203"/>
      <c r="R1598" s="203"/>
      <c r="S1598" s="203"/>
      <c r="T1598" s="204"/>
      <c r="AT1598" s="205" t="s">
        <v>169</v>
      </c>
      <c r="AU1598" s="205" t="s">
        <v>83</v>
      </c>
      <c r="AV1598" s="13" t="s">
        <v>83</v>
      </c>
      <c r="AW1598" s="13" t="s">
        <v>34</v>
      </c>
      <c r="AX1598" s="13" t="s">
        <v>73</v>
      </c>
      <c r="AY1598" s="205" t="s">
        <v>149</v>
      </c>
    </row>
    <row r="1599" spans="1:51" s="14" customFormat="1" ht="11.25">
      <c r="B1599" s="206"/>
      <c r="C1599" s="207"/>
      <c r="D1599" s="187" t="s">
        <v>169</v>
      </c>
      <c r="E1599" s="208" t="s">
        <v>19</v>
      </c>
      <c r="F1599" s="209" t="s">
        <v>821</v>
      </c>
      <c r="G1599" s="207"/>
      <c r="H1599" s="208" t="s">
        <v>19</v>
      </c>
      <c r="I1599" s="210"/>
      <c r="J1599" s="207"/>
      <c r="K1599" s="207"/>
      <c r="L1599" s="211"/>
      <c r="M1599" s="212"/>
      <c r="N1599" s="213"/>
      <c r="O1599" s="213"/>
      <c r="P1599" s="213"/>
      <c r="Q1599" s="213"/>
      <c r="R1599" s="213"/>
      <c r="S1599" s="213"/>
      <c r="T1599" s="214"/>
      <c r="AT1599" s="215" t="s">
        <v>169</v>
      </c>
      <c r="AU1599" s="215" t="s">
        <v>83</v>
      </c>
      <c r="AV1599" s="14" t="s">
        <v>81</v>
      </c>
      <c r="AW1599" s="14" t="s">
        <v>34</v>
      </c>
      <c r="AX1599" s="14" t="s">
        <v>73</v>
      </c>
      <c r="AY1599" s="215" t="s">
        <v>149</v>
      </c>
    </row>
    <row r="1600" spans="1:51" s="13" customFormat="1" ht="11.25">
      <c r="B1600" s="195"/>
      <c r="C1600" s="196"/>
      <c r="D1600" s="187" t="s">
        <v>169</v>
      </c>
      <c r="E1600" s="197" t="s">
        <v>19</v>
      </c>
      <c r="F1600" s="198" t="s">
        <v>825</v>
      </c>
      <c r="G1600" s="196"/>
      <c r="H1600" s="199">
        <v>-13.946</v>
      </c>
      <c r="I1600" s="200"/>
      <c r="J1600" s="196"/>
      <c r="K1600" s="196"/>
      <c r="L1600" s="201"/>
      <c r="M1600" s="202"/>
      <c r="N1600" s="203"/>
      <c r="O1600" s="203"/>
      <c r="P1600" s="203"/>
      <c r="Q1600" s="203"/>
      <c r="R1600" s="203"/>
      <c r="S1600" s="203"/>
      <c r="T1600" s="204"/>
      <c r="AT1600" s="205" t="s">
        <v>169</v>
      </c>
      <c r="AU1600" s="205" t="s">
        <v>83</v>
      </c>
      <c r="AV1600" s="13" t="s">
        <v>83</v>
      </c>
      <c r="AW1600" s="13" t="s">
        <v>34</v>
      </c>
      <c r="AX1600" s="13" t="s">
        <v>73</v>
      </c>
      <c r="AY1600" s="205" t="s">
        <v>149</v>
      </c>
    </row>
    <row r="1601" spans="1:65" s="2" customFormat="1" ht="16.5" customHeight="1">
      <c r="A1601" s="35"/>
      <c r="B1601" s="36"/>
      <c r="C1601" s="174" t="s">
        <v>2034</v>
      </c>
      <c r="D1601" s="174" t="s">
        <v>151</v>
      </c>
      <c r="E1601" s="175" t="s">
        <v>2035</v>
      </c>
      <c r="F1601" s="176" t="s">
        <v>2036</v>
      </c>
      <c r="G1601" s="177" t="s">
        <v>154</v>
      </c>
      <c r="H1601" s="178">
        <v>104.337</v>
      </c>
      <c r="I1601" s="179"/>
      <c r="J1601" s="180">
        <f>ROUND(I1601*H1601,2)</f>
        <v>0</v>
      </c>
      <c r="K1601" s="176" t="s">
        <v>155</v>
      </c>
      <c r="L1601" s="40"/>
      <c r="M1601" s="181" t="s">
        <v>19</v>
      </c>
      <c r="N1601" s="182" t="s">
        <v>44</v>
      </c>
      <c r="O1601" s="65"/>
      <c r="P1601" s="183">
        <f>O1601*H1601</f>
        <v>0</v>
      </c>
      <c r="Q1601" s="183">
        <v>1.01E-3</v>
      </c>
      <c r="R1601" s="183">
        <f>Q1601*H1601</f>
        <v>0.10538037000000001</v>
      </c>
      <c r="S1601" s="183">
        <v>0</v>
      </c>
      <c r="T1601" s="184">
        <f>S1601*H1601</f>
        <v>0</v>
      </c>
      <c r="U1601" s="35"/>
      <c r="V1601" s="35"/>
      <c r="W1601" s="35"/>
      <c r="X1601" s="35"/>
      <c r="Y1601" s="35"/>
      <c r="Z1601" s="35"/>
      <c r="AA1601" s="35"/>
      <c r="AB1601" s="35"/>
      <c r="AC1601" s="35"/>
      <c r="AD1601" s="35"/>
      <c r="AE1601" s="35"/>
      <c r="AR1601" s="185" t="s">
        <v>305</v>
      </c>
      <c r="AT1601" s="185" t="s">
        <v>151</v>
      </c>
      <c r="AU1601" s="185" t="s">
        <v>83</v>
      </c>
      <c r="AY1601" s="18" t="s">
        <v>149</v>
      </c>
      <c r="BE1601" s="186">
        <f>IF(N1601="základní",J1601,0)</f>
        <v>0</v>
      </c>
      <c r="BF1601" s="186">
        <f>IF(N1601="snížená",J1601,0)</f>
        <v>0</v>
      </c>
      <c r="BG1601" s="186">
        <f>IF(N1601="zákl. přenesená",J1601,0)</f>
        <v>0</v>
      </c>
      <c r="BH1601" s="186">
        <f>IF(N1601="sníž. přenesená",J1601,0)</f>
        <v>0</v>
      </c>
      <c r="BI1601" s="186">
        <f>IF(N1601="nulová",J1601,0)</f>
        <v>0</v>
      </c>
      <c r="BJ1601" s="18" t="s">
        <v>81</v>
      </c>
      <c r="BK1601" s="186">
        <f>ROUND(I1601*H1601,2)</f>
        <v>0</v>
      </c>
      <c r="BL1601" s="18" t="s">
        <v>305</v>
      </c>
      <c r="BM1601" s="185" t="s">
        <v>2037</v>
      </c>
    </row>
    <row r="1602" spans="1:65" s="2" customFormat="1" ht="19.5">
      <c r="A1602" s="35"/>
      <c r="B1602" s="36"/>
      <c r="C1602" s="37"/>
      <c r="D1602" s="187" t="s">
        <v>158</v>
      </c>
      <c r="E1602" s="37"/>
      <c r="F1602" s="188" t="s">
        <v>2038</v>
      </c>
      <c r="G1602" s="37"/>
      <c r="H1602" s="37"/>
      <c r="I1602" s="189"/>
      <c r="J1602" s="37"/>
      <c r="K1602" s="37"/>
      <c r="L1602" s="40"/>
      <c r="M1602" s="190"/>
      <c r="N1602" s="191"/>
      <c r="O1602" s="65"/>
      <c r="P1602" s="65"/>
      <c r="Q1602" s="65"/>
      <c r="R1602" s="65"/>
      <c r="S1602" s="65"/>
      <c r="T1602" s="66"/>
      <c r="U1602" s="35"/>
      <c r="V1602" s="35"/>
      <c r="W1602" s="35"/>
      <c r="X1602" s="35"/>
      <c r="Y1602" s="35"/>
      <c r="Z1602" s="35"/>
      <c r="AA1602" s="35"/>
      <c r="AB1602" s="35"/>
      <c r="AC1602" s="35"/>
      <c r="AD1602" s="35"/>
      <c r="AE1602" s="35"/>
      <c r="AT1602" s="18" t="s">
        <v>158</v>
      </c>
      <c r="AU1602" s="18" t="s">
        <v>83</v>
      </c>
    </row>
    <row r="1603" spans="1:65" s="2" customFormat="1" ht="11.25">
      <c r="A1603" s="35"/>
      <c r="B1603" s="36"/>
      <c r="C1603" s="37"/>
      <c r="D1603" s="192" t="s">
        <v>160</v>
      </c>
      <c r="E1603" s="37"/>
      <c r="F1603" s="193" t="s">
        <v>2039</v>
      </c>
      <c r="G1603" s="37"/>
      <c r="H1603" s="37"/>
      <c r="I1603" s="189"/>
      <c r="J1603" s="37"/>
      <c r="K1603" s="37"/>
      <c r="L1603" s="40"/>
      <c r="M1603" s="190"/>
      <c r="N1603" s="191"/>
      <c r="O1603" s="65"/>
      <c r="P1603" s="65"/>
      <c r="Q1603" s="65"/>
      <c r="R1603" s="65"/>
      <c r="S1603" s="65"/>
      <c r="T1603" s="66"/>
      <c r="U1603" s="35"/>
      <c r="V1603" s="35"/>
      <c r="W1603" s="35"/>
      <c r="X1603" s="35"/>
      <c r="Y1603" s="35"/>
      <c r="Z1603" s="35"/>
      <c r="AA1603" s="35"/>
      <c r="AB1603" s="35"/>
      <c r="AC1603" s="35"/>
      <c r="AD1603" s="35"/>
      <c r="AE1603" s="35"/>
      <c r="AT1603" s="18" t="s">
        <v>160</v>
      </c>
      <c r="AU1603" s="18" t="s">
        <v>83</v>
      </c>
    </row>
    <row r="1604" spans="1:65" s="14" customFormat="1" ht="11.25">
      <c r="B1604" s="206"/>
      <c r="C1604" s="207"/>
      <c r="D1604" s="187" t="s">
        <v>169</v>
      </c>
      <c r="E1604" s="208" t="s">
        <v>19</v>
      </c>
      <c r="F1604" s="209" t="s">
        <v>813</v>
      </c>
      <c r="G1604" s="207"/>
      <c r="H1604" s="208" t="s">
        <v>19</v>
      </c>
      <c r="I1604" s="210"/>
      <c r="J1604" s="207"/>
      <c r="K1604" s="207"/>
      <c r="L1604" s="211"/>
      <c r="M1604" s="212"/>
      <c r="N1604" s="213"/>
      <c r="O1604" s="213"/>
      <c r="P1604" s="213"/>
      <c r="Q1604" s="213"/>
      <c r="R1604" s="213"/>
      <c r="S1604" s="213"/>
      <c r="T1604" s="214"/>
      <c r="AT1604" s="215" t="s">
        <v>169</v>
      </c>
      <c r="AU1604" s="215" t="s">
        <v>83</v>
      </c>
      <c r="AV1604" s="14" t="s">
        <v>81</v>
      </c>
      <c r="AW1604" s="14" t="s">
        <v>34</v>
      </c>
      <c r="AX1604" s="14" t="s">
        <v>73</v>
      </c>
      <c r="AY1604" s="215" t="s">
        <v>149</v>
      </c>
    </row>
    <row r="1605" spans="1:65" s="13" customFormat="1" ht="11.25">
      <c r="B1605" s="195"/>
      <c r="C1605" s="196"/>
      <c r="D1605" s="187" t="s">
        <v>169</v>
      </c>
      <c r="E1605" s="197" t="s">
        <v>19</v>
      </c>
      <c r="F1605" s="198" t="s">
        <v>814</v>
      </c>
      <c r="G1605" s="196"/>
      <c r="H1605" s="199">
        <v>18.443999999999999</v>
      </c>
      <c r="I1605" s="200"/>
      <c r="J1605" s="196"/>
      <c r="K1605" s="196"/>
      <c r="L1605" s="201"/>
      <c r="M1605" s="202"/>
      <c r="N1605" s="203"/>
      <c r="O1605" s="203"/>
      <c r="P1605" s="203"/>
      <c r="Q1605" s="203"/>
      <c r="R1605" s="203"/>
      <c r="S1605" s="203"/>
      <c r="T1605" s="204"/>
      <c r="AT1605" s="205" t="s">
        <v>169</v>
      </c>
      <c r="AU1605" s="205" t="s">
        <v>83</v>
      </c>
      <c r="AV1605" s="13" t="s">
        <v>83</v>
      </c>
      <c r="AW1605" s="13" t="s">
        <v>34</v>
      </c>
      <c r="AX1605" s="13" t="s">
        <v>73</v>
      </c>
      <c r="AY1605" s="205" t="s">
        <v>149</v>
      </c>
    </row>
    <row r="1606" spans="1:65" s="14" customFormat="1" ht="11.25">
      <c r="B1606" s="206"/>
      <c r="C1606" s="207"/>
      <c r="D1606" s="187" t="s">
        <v>169</v>
      </c>
      <c r="E1606" s="208" t="s">
        <v>19</v>
      </c>
      <c r="F1606" s="209" t="s">
        <v>2032</v>
      </c>
      <c r="G1606" s="207"/>
      <c r="H1606" s="208" t="s">
        <v>19</v>
      </c>
      <c r="I1606" s="210"/>
      <c r="J1606" s="207"/>
      <c r="K1606" s="207"/>
      <c r="L1606" s="211"/>
      <c r="M1606" s="212"/>
      <c r="N1606" s="213"/>
      <c r="O1606" s="213"/>
      <c r="P1606" s="213"/>
      <c r="Q1606" s="213"/>
      <c r="R1606" s="213"/>
      <c r="S1606" s="213"/>
      <c r="T1606" s="214"/>
      <c r="AT1606" s="215" t="s">
        <v>169</v>
      </c>
      <c r="AU1606" s="215" t="s">
        <v>83</v>
      </c>
      <c r="AV1606" s="14" t="s">
        <v>81</v>
      </c>
      <c r="AW1606" s="14" t="s">
        <v>34</v>
      </c>
      <c r="AX1606" s="14" t="s">
        <v>73</v>
      </c>
      <c r="AY1606" s="215" t="s">
        <v>149</v>
      </c>
    </row>
    <row r="1607" spans="1:65" s="13" customFormat="1" ht="11.25">
      <c r="B1607" s="195"/>
      <c r="C1607" s="196"/>
      <c r="D1607" s="187" t="s">
        <v>169</v>
      </c>
      <c r="E1607" s="197" t="s">
        <v>19</v>
      </c>
      <c r="F1607" s="198" t="s">
        <v>816</v>
      </c>
      <c r="G1607" s="196"/>
      <c r="H1607" s="199">
        <v>-2.52</v>
      </c>
      <c r="I1607" s="200"/>
      <c r="J1607" s="196"/>
      <c r="K1607" s="196"/>
      <c r="L1607" s="201"/>
      <c r="M1607" s="202"/>
      <c r="N1607" s="203"/>
      <c r="O1607" s="203"/>
      <c r="P1607" s="203"/>
      <c r="Q1607" s="203"/>
      <c r="R1607" s="203"/>
      <c r="S1607" s="203"/>
      <c r="T1607" s="204"/>
      <c r="AT1607" s="205" t="s">
        <v>169</v>
      </c>
      <c r="AU1607" s="205" t="s">
        <v>83</v>
      </c>
      <c r="AV1607" s="13" t="s">
        <v>83</v>
      </c>
      <c r="AW1607" s="13" t="s">
        <v>34</v>
      </c>
      <c r="AX1607" s="13" t="s">
        <v>73</v>
      </c>
      <c r="AY1607" s="205" t="s">
        <v>149</v>
      </c>
    </row>
    <row r="1608" spans="1:65" s="14" customFormat="1" ht="11.25">
      <c r="B1608" s="206"/>
      <c r="C1608" s="207"/>
      <c r="D1608" s="187" t="s">
        <v>169</v>
      </c>
      <c r="E1608" s="208" t="s">
        <v>19</v>
      </c>
      <c r="F1608" s="209" t="s">
        <v>817</v>
      </c>
      <c r="G1608" s="207"/>
      <c r="H1608" s="208" t="s">
        <v>19</v>
      </c>
      <c r="I1608" s="210"/>
      <c r="J1608" s="207"/>
      <c r="K1608" s="207"/>
      <c r="L1608" s="211"/>
      <c r="M1608" s="212"/>
      <c r="N1608" s="213"/>
      <c r="O1608" s="213"/>
      <c r="P1608" s="213"/>
      <c r="Q1608" s="213"/>
      <c r="R1608" s="213"/>
      <c r="S1608" s="213"/>
      <c r="T1608" s="214"/>
      <c r="AT1608" s="215" t="s">
        <v>169</v>
      </c>
      <c r="AU1608" s="215" t="s">
        <v>83</v>
      </c>
      <c r="AV1608" s="14" t="s">
        <v>81</v>
      </c>
      <c r="AW1608" s="14" t="s">
        <v>34</v>
      </c>
      <c r="AX1608" s="14" t="s">
        <v>73</v>
      </c>
      <c r="AY1608" s="215" t="s">
        <v>149</v>
      </c>
    </row>
    <row r="1609" spans="1:65" s="13" customFormat="1" ht="11.25">
      <c r="B1609" s="195"/>
      <c r="C1609" s="196"/>
      <c r="D1609" s="187" t="s">
        <v>169</v>
      </c>
      <c r="E1609" s="197" t="s">
        <v>19</v>
      </c>
      <c r="F1609" s="198" t="s">
        <v>818</v>
      </c>
      <c r="G1609" s="196"/>
      <c r="H1609" s="199">
        <v>73.638000000000005</v>
      </c>
      <c r="I1609" s="200"/>
      <c r="J1609" s="196"/>
      <c r="K1609" s="196"/>
      <c r="L1609" s="201"/>
      <c r="M1609" s="202"/>
      <c r="N1609" s="203"/>
      <c r="O1609" s="203"/>
      <c r="P1609" s="203"/>
      <c r="Q1609" s="203"/>
      <c r="R1609" s="203"/>
      <c r="S1609" s="203"/>
      <c r="T1609" s="204"/>
      <c r="AT1609" s="205" t="s">
        <v>169</v>
      </c>
      <c r="AU1609" s="205" t="s">
        <v>83</v>
      </c>
      <c r="AV1609" s="13" t="s">
        <v>83</v>
      </c>
      <c r="AW1609" s="13" t="s">
        <v>34</v>
      </c>
      <c r="AX1609" s="13" t="s">
        <v>73</v>
      </c>
      <c r="AY1609" s="205" t="s">
        <v>149</v>
      </c>
    </row>
    <row r="1610" spans="1:65" s="14" customFormat="1" ht="11.25">
      <c r="B1610" s="206"/>
      <c r="C1610" s="207"/>
      <c r="D1610" s="187" t="s">
        <v>169</v>
      </c>
      <c r="E1610" s="208" t="s">
        <v>19</v>
      </c>
      <c r="F1610" s="209" t="s">
        <v>819</v>
      </c>
      <c r="G1610" s="207"/>
      <c r="H1610" s="208" t="s">
        <v>19</v>
      </c>
      <c r="I1610" s="210"/>
      <c r="J1610" s="207"/>
      <c r="K1610" s="207"/>
      <c r="L1610" s="211"/>
      <c r="M1610" s="212"/>
      <c r="N1610" s="213"/>
      <c r="O1610" s="213"/>
      <c r="P1610" s="213"/>
      <c r="Q1610" s="213"/>
      <c r="R1610" s="213"/>
      <c r="S1610" s="213"/>
      <c r="T1610" s="214"/>
      <c r="AT1610" s="215" t="s">
        <v>169</v>
      </c>
      <c r="AU1610" s="215" t="s">
        <v>83</v>
      </c>
      <c r="AV1610" s="14" t="s">
        <v>81</v>
      </c>
      <c r="AW1610" s="14" t="s">
        <v>34</v>
      </c>
      <c r="AX1610" s="14" t="s">
        <v>73</v>
      </c>
      <c r="AY1610" s="215" t="s">
        <v>149</v>
      </c>
    </row>
    <row r="1611" spans="1:65" s="13" customFormat="1" ht="11.25">
      <c r="B1611" s="195"/>
      <c r="C1611" s="196"/>
      <c r="D1611" s="187" t="s">
        <v>169</v>
      </c>
      <c r="E1611" s="197" t="s">
        <v>19</v>
      </c>
      <c r="F1611" s="198" t="s">
        <v>820</v>
      </c>
      <c r="G1611" s="196"/>
      <c r="H1611" s="199">
        <v>1.466</v>
      </c>
      <c r="I1611" s="200"/>
      <c r="J1611" s="196"/>
      <c r="K1611" s="196"/>
      <c r="L1611" s="201"/>
      <c r="M1611" s="202"/>
      <c r="N1611" s="203"/>
      <c r="O1611" s="203"/>
      <c r="P1611" s="203"/>
      <c r="Q1611" s="203"/>
      <c r="R1611" s="203"/>
      <c r="S1611" s="203"/>
      <c r="T1611" s="204"/>
      <c r="AT1611" s="205" t="s">
        <v>169</v>
      </c>
      <c r="AU1611" s="205" t="s">
        <v>83</v>
      </c>
      <c r="AV1611" s="13" t="s">
        <v>83</v>
      </c>
      <c r="AW1611" s="13" t="s">
        <v>34</v>
      </c>
      <c r="AX1611" s="13" t="s">
        <v>73</v>
      </c>
      <c r="AY1611" s="205" t="s">
        <v>149</v>
      </c>
    </row>
    <row r="1612" spans="1:65" s="14" customFormat="1" ht="11.25">
      <c r="B1612" s="206"/>
      <c r="C1612" s="207"/>
      <c r="D1612" s="187" t="s">
        <v>169</v>
      </c>
      <c r="E1612" s="208" t="s">
        <v>19</v>
      </c>
      <c r="F1612" s="209" t="s">
        <v>821</v>
      </c>
      <c r="G1612" s="207"/>
      <c r="H1612" s="208" t="s">
        <v>19</v>
      </c>
      <c r="I1612" s="210"/>
      <c r="J1612" s="207"/>
      <c r="K1612" s="207"/>
      <c r="L1612" s="211"/>
      <c r="M1612" s="212"/>
      <c r="N1612" s="213"/>
      <c r="O1612" s="213"/>
      <c r="P1612" s="213"/>
      <c r="Q1612" s="213"/>
      <c r="R1612" s="213"/>
      <c r="S1612" s="213"/>
      <c r="T1612" s="214"/>
      <c r="AT1612" s="215" t="s">
        <v>169</v>
      </c>
      <c r="AU1612" s="215" t="s">
        <v>83</v>
      </c>
      <c r="AV1612" s="14" t="s">
        <v>81</v>
      </c>
      <c r="AW1612" s="14" t="s">
        <v>34</v>
      </c>
      <c r="AX1612" s="14" t="s">
        <v>73</v>
      </c>
      <c r="AY1612" s="215" t="s">
        <v>149</v>
      </c>
    </row>
    <row r="1613" spans="1:65" s="13" customFormat="1" ht="11.25">
      <c r="B1613" s="195"/>
      <c r="C1613" s="196"/>
      <c r="D1613" s="187" t="s">
        <v>169</v>
      </c>
      <c r="E1613" s="197" t="s">
        <v>19</v>
      </c>
      <c r="F1613" s="198" t="s">
        <v>822</v>
      </c>
      <c r="G1613" s="196"/>
      <c r="H1613" s="199">
        <v>-7.5229999999999997</v>
      </c>
      <c r="I1613" s="200"/>
      <c r="J1613" s="196"/>
      <c r="K1613" s="196"/>
      <c r="L1613" s="201"/>
      <c r="M1613" s="202"/>
      <c r="N1613" s="203"/>
      <c r="O1613" s="203"/>
      <c r="P1613" s="203"/>
      <c r="Q1613" s="203"/>
      <c r="R1613" s="203"/>
      <c r="S1613" s="203"/>
      <c r="T1613" s="204"/>
      <c r="AT1613" s="205" t="s">
        <v>169</v>
      </c>
      <c r="AU1613" s="205" t="s">
        <v>83</v>
      </c>
      <c r="AV1613" s="13" t="s">
        <v>83</v>
      </c>
      <c r="AW1613" s="13" t="s">
        <v>34</v>
      </c>
      <c r="AX1613" s="13" t="s">
        <v>73</v>
      </c>
      <c r="AY1613" s="205" t="s">
        <v>149</v>
      </c>
    </row>
    <row r="1614" spans="1:65" s="14" customFormat="1" ht="11.25">
      <c r="B1614" s="206"/>
      <c r="C1614" s="207"/>
      <c r="D1614" s="187" t="s">
        <v>169</v>
      </c>
      <c r="E1614" s="208" t="s">
        <v>19</v>
      </c>
      <c r="F1614" s="209" t="s">
        <v>823</v>
      </c>
      <c r="G1614" s="207"/>
      <c r="H1614" s="208" t="s">
        <v>19</v>
      </c>
      <c r="I1614" s="210"/>
      <c r="J1614" s="207"/>
      <c r="K1614" s="207"/>
      <c r="L1614" s="211"/>
      <c r="M1614" s="212"/>
      <c r="N1614" s="213"/>
      <c r="O1614" s="213"/>
      <c r="P1614" s="213"/>
      <c r="Q1614" s="213"/>
      <c r="R1614" s="213"/>
      <c r="S1614" s="213"/>
      <c r="T1614" s="214"/>
      <c r="AT1614" s="215" t="s">
        <v>169</v>
      </c>
      <c r="AU1614" s="215" t="s">
        <v>83</v>
      </c>
      <c r="AV1614" s="14" t="s">
        <v>81</v>
      </c>
      <c r="AW1614" s="14" t="s">
        <v>34</v>
      </c>
      <c r="AX1614" s="14" t="s">
        <v>73</v>
      </c>
      <c r="AY1614" s="215" t="s">
        <v>149</v>
      </c>
    </row>
    <row r="1615" spans="1:65" s="13" customFormat="1" ht="11.25">
      <c r="B1615" s="195"/>
      <c r="C1615" s="196"/>
      <c r="D1615" s="187" t="s">
        <v>169</v>
      </c>
      <c r="E1615" s="197" t="s">
        <v>19</v>
      </c>
      <c r="F1615" s="198" t="s">
        <v>2033</v>
      </c>
      <c r="G1615" s="196"/>
      <c r="H1615" s="199">
        <v>34.777999999999999</v>
      </c>
      <c r="I1615" s="200"/>
      <c r="J1615" s="196"/>
      <c r="K1615" s="196"/>
      <c r="L1615" s="201"/>
      <c r="M1615" s="202"/>
      <c r="N1615" s="203"/>
      <c r="O1615" s="203"/>
      <c r="P1615" s="203"/>
      <c r="Q1615" s="203"/>
      <c r="R1615" s="203"/>
      <c r="S1615" s="203"/>
      <c r="T1615" s="204"/>
      <c r="AT1615" s="205" t="s">
        <v>169</v>
      </c>
      <c r="AU1615" s="205" t="s">
        <v>83</v>
      </c>
      <c r="AV1615" s="13" t="s">
        <v>83</v>
      </c>
      <c r="AW1615" s="13" t="s">
        <v>34</v>
      </c>
      <c r="AX1615" s="13" t="s">
        <v>73</v>
      </c>
      <c r="AY1615" s="205" t="s">
        <v>149</v>
      </c>
    </row>
    <row r="1616" spans="1:65" s="14" customFormat="1" ht="11.25">
      <c r="B1616" s="206"/>
      <c r="C1616" s="207"/>
      <c r="D1616" s="187" t="s">
        <v>169</v>
      </c>
      <c r="E1616" s="208" t="s">
        <v>19</v>
      </c>
      <c r="F1616" s="209" t="s">
        <v>821</v>
      </c>
      <c r="G1616" s="207"/>
      <c r="H1616" s="208" t="s">
        <v>19</v>
      </c>
      <c r="I1616" s="210"/>
      <c r="J1616" s="207"/>
      <c r="K1616" s="207"/>
      <c r="L1616" s="211"/>
      <c r="M1616" s="212"/>
      <c r="N1616" s="213"/>
      <c r="O1616" s="213"/>
      <c r="P1616" s="213"/>
      <c r="Q1616" s="213"/>
      <c r="R1616" s="213"/>
      <c r="S1616" s="213"/>
      <c r="T1616" s="214"/>
      <c r="AT1616" s="215" t="s">
        <v>169</v>
      </c>
      <c r="AU1616" s="215" t="s">
        <v>83</v>
      </c>
      <c r="AV1616" s="14" t="s">
        <v>81</v>
      </c>
      <c r="AW1616" s="14" t="s">
        <v>34</v>
      </c>
      <c r="AX1616" s="14" t="s">
        <v>73</v>
      </c>
      <c r="AY1616" s="215" t="s">
        <v>149</v>
      </c>
    </row>
    <row r="1617" spans="1:65" s="13" customFormat="1" ht="11.25">
      <c r="B1617" s="195"/>
      <c r="C1617" s="196"/>
      <c r="D1617" s="187" t="s">
        <v>169</v>
      </c>
      <c r="E1617" s="197" t="s">
        <v>19</v>
      </c>
      <c r="F1617" s="198" t="s">
        <v>825</v>
      </c>
      <c r="G1617" s="196"/>
      <c r="H1617" s="199">
        <v>-13.946</v>
      </c>
      <c r="I1617" s="200"/>
      <c r="J1617" s="196"/>
      <c r="K1617" s="196"/>
      <c r="L1617" s="201"/>
      <c r="M1617" s="202"/>
      <c r="N1617" s="203"/>
      <c r="O1617" s="203"/>
      <c r="P1617" s="203"/>
      <c r="Q1617" s="203"/>
      <c r="R1617" s="203"/>
      <c r="S1617" s="203"/>
      <c r="T1617" s="204"/>
      <c r="AT1617" s="205" t="s">
        <v>169</v>
      </c>
      <c r="AU1617" s="205" t="s">
        <v>83</v>
      </c>
      <c r="AV1617" s="13" t="s">
        <v>83</v>
      </c>
      <c r="AW1617" s="13" t="s">
        <v>34</v>
      </c>
      <c r="AX1617" s="13" t="s">
        <v>73</v>
      </c>
      <c r="AY1617" s="205" t="s">
        <v>149</v>
      </c>
    </row>
    <row r="1618" spans="1:65" s="2" customFormat="1" ht="16.5" customHeight="1">
      <c r="A1618" s="35"/>
      <c r="B1618" s="36"/>
      <c r="C1618" s="174" t="s">
        <v>2040</v>
      </c>
      <c r="D1618" s="174" t="s">
        <v>151</v>
      </c>
      <c r="E1618" s="175" t="s">
        <v>2041</v>
      </c>
      <c r="F1618" s="176" t="s">
        <v>2042</v>
      </c>
      <c r="G1618" s="177" t="s">
        <v>154</v>
      </c>
      <c r="H1618" s="178">
        <v>15.91</v>
      </c>
      <c r="I1618" s="179"/>
      <c r="J1618" s="180">
        <f>ROUND(I1618*H1618,2)</f>
        <v>0</v>
      </c>
      <c r="K1618" s="176" t="s">
        <v>155</v>
      </c>
      <c r="L1618" s="40"/>
      <c r="M1618" s="181" t="s">
        <v>19</v>
      </c>
      <c r="N1618" s="182" t="s">
        <v>44</v>
      </c>
      <c r="O1618" s="65"/>
      <c r="P1618" s="183">
        <f>O1618*H1618</f>
        <v>0</v>
      </c>
      <c r="Q1618" s="183">
        <v>1.7000000000000001E-4</v>
      </c>
      <c r="R1618" s="183">
        <f>Q1618*H1618</f>
        <v>2.7047000000000004E-3</v>
      </c>
      <c r="S1618" s="183">
        <v>0</v>
      </c>
      <c r="T1618" s="184">
        <f>S1618*H1618</f>
        <v>0</v>
      </c>
      <c r="U1618" s="35"/>
      <c r="V1618" s="35"/>
      <c r="W1618" s="35"/>
      <c r="X1618" s="35"/>
      <c r="Y1618" s="35"/>
      <c r="Z1618" s="35"/>
      <c r="AA1618" s="35"/>
      <c r="AB1618" s="35"/>
      <c r="AC1618" s="35"/>
      <c r="AD1618" s="35"/>
      <c r="AE1618" s="35"/>
      <c r="AR1618" s="185" t="s">
        <v>305</v>
      </c>
      <c r="AT1618" s="185" t="s">
        <v>151</v>
      </c>
      <c r="AU1618" s="185" t="s">
        <v>83</v>
      </c>
      <c r="AY1618" s="18" t="s">
        <v>149</v>
      </c>
      <c r="BE1618" s="186">
        <f>IF(N1618="základní",J1618,0)</f>
        <v>0</v>
      </c>
      <c r="BF1618" s="186">
        <f>IF(N1618="snížená",J1618,0)</f>
        <v>0</v>
      </c>
      <c r="BG1618" s="186">
        <f>IF(N1618="zákl. přenesená",J1618,0)</f>
        <v>0</v>
      </c>
      <c r="BH1618" s="186">
        <f>IF(N1618="sníž. přenesená",J1618,0)</f>
        <v>0</v>
      </c>
      <c r="BI1618" s="186">
        <f>IF(N1618="nulová",J1618,0)</f>
        <v>0</v>
      </c>
      <c r="BJ1618" s="18" t="s">
        <v>81</v>
      </c>
      <c r="BK1618" s="186">
        <f>ROUND(I1618*H1618,2)</f>
        <v>0</v>
      </c>
      <c r="BL1618" s="18" t="s">
        <v>305</v>
      </c>
      <c r="BM1618" s="185" t="s">
        <v>2043</v>
      </c>
    </row>
    <row r="1619" spans="1:65" s="2" customFormat="1" ht="11.25">
      <c r="A1619" s="35"/>
      <c r="B1619" s="36"/>
      <c r="C1619" s="37"/>
      <c r="D1619" s="187" t="s">
        <v>158</v>
      </c>
      <c r="E1619" s="37"/>
      <c r="F1619" s="188" t="s">
        <v>2044</v>
      </c>
      <c r="G1619" s="37"/>
      <c r="H1619" s="37"/>
      <c r="I1619" s="189"/>
      <c r="J1619" s="37"/>
      <c r="K1619" s="37"/>
      <c r="L1619" s="40"/>
      <c r="M1619" s="190"/>
      <c r="N1619" s="191"/>
      <c r="O1619" s="65"/>
      <c r="P1619" s="65"/>
      <c r="Q1619" s="65"/>
      <c r="R1619" s="65"/>
      <c r="S1619" s="65"/>
      <c r="T1619" s="66"/>
      <c r="U1619" s="35"/>
      <c r="V1619" s="35"/>
      <c r="W1619" s="35"/>
      <c r="X1619" s="35"/>
      <c r="Y1619" s="35"/>
      <c r="Z1619" s="35"/>
      <c r="AA1619" s="35"/>
      <c r="AB1619" s="35"/>
      <c r="AC1619" s="35"/>
      <c r="AD1619" s="35"/>
      <c r="AE1619" s="35"/>
      <c r="AT1619" s="18" t="s">
        <v>158</v>
      </c>
      <c r="AU1619" s="18" t="s">
        <v>83</v>
      </c>
    </row>
    <row r="1620" spans="1:65" s="2" customFormat="1" ht="11.25">
      <c r="A1620" s="35"/>
      <c r="B1620" s="36"/>
      <c r="C1620" s="37"/>
      <c r="D1620" s="192" t="s">
        <v>160</v>
      </c>
      <c r="E1620" s="37"/>
      <c r="F1620" s="193" t="s">
        <v>2045</v>
      </c>
      <c r="G1620" s="37"/>
      <c r="H1620" s="37"/>
      <c r="I1620" s="189"/>
      <c r="J1620" s="37"/>
      <c r="K1620" s="37"/>
      <c r="L1620" s="40"/>
      <c r="M1620" s="190"/>
      <c r="N1620" s="191"/>
      <c r="O1620" s="65"/>
      <c r="P1620" s="65"/>
      <c r="Q1620" s="65"/>
      <c r="R1620" s="65"/>
      <c r="S1620" s="65"/>
      <c r="T1620" s="66"/>
      <c r="U1620" s="35"/>
      <c r="V1620" s="35"/>
      <c r="W1620" s="35"/>
      <c r="X1620" s="35"/>
      <c r="Y1620" s="35"/>
      <c r="Z1620" s="35"/>
      <c r="AA1620" s="35"/>
      <c r="AB1620" s="35"/>
      <c r="AC1620" s="35"/>
      <c r="AD1620" s="35"/>
      <c r="AE1620" s="35"/>
      <c r="AT1620" s="18" t="s">
        <v>160</v>
      </c>
      <c r="AU1620" s="18" t="s">
        <v>83</v>
      </c>
    </row>
    <row r="1621" spans="1:65" s="2" customFormat="1" ht="19.5">
      <c r="A1621" s="35"/>
      <c r="B1621" s="36"/>
      <c r="C1621" s="37"/>
      <c r="D1621" s="187" t="s">
        <v>162</v>
      </c>
      <c r="E1621" s="37"/>
      <c r="F1621" s="194" t="s">
        <v>2046</v>
      </c>
      <c r="G1621" s="37"/>
      <c r="H1621" s="37"/>
      <c r="I1621" s="189"/>
      <c r="J1621" s="37"/>
      <c r="K1621" s="37"/>
      <c r="L1621" s="40"/>
      <c r="M1621" s="190"/>
      <c r="N1621" s="191"/>
      <c r="O1621" s="65"/>
      <c r="P1621" s="65"/>
      <c r="Q1621" s="65"/>
      <c r="R1621" s="65"/>
      <c r="S1621" s="65"/>
      <c r="T1621" s="66"/>
      <c r="U1621" s="35"/>
      <c r="V1621" s="35"/>
      <c r="W1621" s="35"/>
      <c r="X1621" s="35"/>
      <c r="Y1621" s="35"/>
      <c r="Z1621" s="35"/>
      <c r="AA1621" s="35"/>
      <c r="AB1621" s="35"/>
      <c r="AC1621" s="35"/>
      <c r="AD1621" s="35"/>
      <c r="AE1621" s="35"/>
      <c r="AT1621" s="18" t="s">
        <v>162</v>
      </c>
      <c r="AU1621" s="18" t="s">
        <v>83</v>
      </c>
    </row>
    <row r="1622" spans="1:65" s="14" customFormat="1" ht="11.25">
      <c r="B1622" s="206"/>
      <c r="C1622" s="207"/>
      <c r="D1622" s="187" t="s">
        <v>169</v>
      </c>
      <c r="E1622" s="208" t="s">
        <v>19</v>
      </c>
      <c r="F1622" s="209" t="s">
        <v>204</v>
      </c>
      <c r="G1622" s="207"/>
      <c r="H1622" s="208" t="s">
        <v>19</v>
      </c>
      <c r="I1622" s="210"/>
      <c r="J1622" s="207"/>
      <c r="K1622" s="207"/>
      <c r="L1622" s="211"/>
      <c r="M1622" s="212"/>
      <c r="N1622" s="213"/>
      <c r="O1622" s="213"/>
      <c r="P1622" s="213"/>
      <c r="Q1622" s="213"/>
      <c r="R1622" s="213"/>
      <c r="S1622" s="213"/>
      <c r="T1622" s="214"/>
      <c r="AT1622" s="215" t="s">
        <v>169</v>
      </c>
      <c r="AU1622" s="215" t="s">
        <v>83</v>
      </c>
      <c r="AV1622" s="14" t="s">
        <v>81</v>
      </c>
      <c r="AW1622" s="14" t="s">
        <v>34</v>
      </c>
      <c r="AX1622" s="14" t="s">
        <v>73</v>
      </c>
      <c r="AY1622" s="215" t="s">
        <v>149</v>
      </c>
    </row>
    <row r="1623" spans="1:65" s="13" customFormat="1" ht="11.25">
      <c r="B1623" s="195"/>
      <c r="C1623" s="196"/>
      <c r="D1623" s="187" t="s">
        <v>169</v>
      </c>
      <c r="E1623" s="197" t="s">
        <v>19</v>
      </c>
      <c r="F1623" s="198" t="s">
        <v>2047</v>
      </c>
      <c r="G1623" s="196"/>
      <c r="H1623" s="199">
        <v>3.0790000000000002</v>
      </c>
      <c r="I1623" s="200"/>
      <c r="J1623" s="196"/>
      <c r="K1623" s="196"/>
      <c r="L1623" s="201"/>
      <c r="M1623" s="202"/>
      <c r="N1623" s="203"/>
      <c r="O1623" s="203"/>
      <c r="P1623" s="203"/>
      <c r="Q1623" s="203"/>
      <c r="R1623" s="203"/>
      <c r="S1623" s="203"/>
      <c r="T1623" s="204"/>
      <c r="AT1623" s="205" t="s">
        <v>169</v>
      </c>
      <c r="AU1623" s="205" t="s">
        <v>83</v>
      </c>
      <c r="AV1623" s="13" t="s">
        <v>83</v>
      </c>
      <c r="AW1623" s="13" t="s">
        <v>34</v>
      </c>
      <c r="AX1623" s="13" t="s">
        <v>73</v>
      </c>
      <c r="AY1623" s="205" t="s">
        <v>149</v>
      </c>
    </row>
    <row r="1624" spans="1:65" s="14" customFormat="1" ht="11.25">
      <c r="B1624" s="206"/>
      <c r="C1624" s="207"/>
      <c r="D1624" s="187" t="s">
        <v>169</v>
      </c>
      <c r="E1624" s="208" t="s">
        <v>19</v>
      </c>
      <c r="F1624" s="209" t="s">
        <v>843</v>
      </c>
      <c r="G1624" s="207"/>
      <c r="H1624" s="208" t="s">
        <v>19</v>
      </c>
      <c r="I1624" s="210"/>
      <c r="J1624" s="207"/>
      <c r="K1624" s="207"/>
      <c r="L1624" s="211"/>
      <c r="M1624" s="212"/>
      <c r="N1624" s="213"/>
      <c r="O1624" s="213"/>
      <c r="P1624" s="213"/>
      <c r="Q1624" s="213"/>
      <c r="R1624" s="213"/>
      <c r="S1624" s="213"/>
      <c r="T1624" s="214"/>
      <c r="AT1624" s="215" t="s">
        <v>169</v>
      </c>
      <c r="AU1624" s="215" t="s">
        <v>83</v>
      </c>
      <c r="AV1624" s="14" t="s">
        <v>81</v>
      </c>
      <c r="AW1624" s="14" t="s">
        <v>34</v>
      </c>
      <c r="AX1624" s="14" t="s">
        <v>73</v>
      </c>
      <c r="AY1624" s="215" t="s">
        <v>149</v>
      </c>
    </row>
    <row r="1625" spans="1:65" s="13" customFormat="1" ht="11.25">
      <c r="B1625" s="195"/>
      <c r="C1625" s="196"/>
      <c r="D1625" s="187" t="s">
        <v>169</v>
      </c>
      <c r="E1625" s="197" t="s">
        <v>19</v>
      </c>
      <c r="F1625" s="198" t="s">
        <v>2048</v>
      </c>
      <c r="G1625" s="196"/>
      <c r="H1625" s="199">
        <v>12.831</v>
      </c>
      <c r="I1625" s="200"/>
      <c r="J1625" s="196"/>
      <c r="K1625" s="196"/>
      <c r="L1625" s="201"/>
      <c r="M1625" s="202"/>
      <c r="N1625" s="203"/>
      <c r="O1625" s="203"/>
      <c r="P1625" s="203"/>
      <c r="Q1625" s="203"/>
      <c r="R1625" s="203"/>
      <c r="S1625" s="203"/>
      <c r="T1625" s="204"/>
      <c r="AT1625" s="205" t="s">
        <v>169</v>
      </c>
      <c r="AU1625" s="205" t="s">
        <v>83</v>
      </c>
      <c r="AV1625" s="13" t="s">
        <v>83</v>
      </c>
      <c r="AW1625" s="13" t="s">
        <v>34</v>
      </c>
      <c r="AX1625" s="13" t="s">
        <v>73</v>
      </c>
      <c r="AY1625" s="205" t="s">
        <v>149</v>
      </c>
    </row>
    <row r="1626" spans="1:65" s="2" customFormat="1" ht="16.5" customHeight="1">
      <c r="A1626" s="35"/>
      <c r="B1626" s="36"/>
      <c r="C1626" s="174" t="s">
        <v>2049</v>
      </c>
      <c r="D1626" s="174" t="s">
        <v>151</v>
      </c>
      <c r="E1626" s="175" t="s">
        <v>2050</v>
      </c>
      <c r="F1626" s="176" t="s">
        <v>2051</v>
      </c>
      <c r="G1626" s="177" t="s">
        <v>154</v>
      </c>
      <c r="H1626" s="178">
        <v>15.91</v>
      </c>
      <c r="I1626" s="179"/>
      <c r="J1626" s="180">
        <f>ROUND(I1626*H1626,2)</f>
        <v>0</v>
      </c>
      <c r="K1626" s="176" t="s">
        <v>155</v>
      </c>
      <c r="L1626" s="40"/>
      <c r="M1626" s="181" t="s">
        <v>19</v>
      </c>
      <c r="N1626" s="182" t="s">
        <v>44</v>
      </c>
      <c r="O1626" s="65"/>
      <c r="P1626" s="183">
        <f>O1626*H1626</f>
        <v>0</v>
      </c>
      <c r="Q1626" s="183">
        <v>4.7999999999999996E-3</v>
      </c>
      <c r="R1626" s="183">
        <f>Q1626*H1626</f>
        <v>7.6367999999999991E-2</v>
      </c>
      <c r="S1626" s="183">
        <v>0</v>
      </c>
      <c r="T1626" s="184">
        <f>S1626*H1626</f>
        <v>0</v>
      </c>
      <c r="U1626" s="35"/>
      <c r="V1626" s="35"/>
      <c r="W1626" s="35"/>
      <c r="X1626" s="35"/>
      <c r="Y1626" s="35"/>
      <c r="Z1626" s="35"/>
      <c r="AA1626" s="35"/>
      <c r="AB1626" s="35"/>
      <c r="AC1626" s="35"/>
      <c r="AD1626" s="35"/>
      <c r="AE1626" s="35"/>
      <c r="AR1626" s="185" t="s">
        <v>305</v>
      </c>
      <c r="AT1626" s="185" t="s">
        <v>151</v>
      </c>
      <c r="AU1626" s="185" t="s">
        <v>83</v>
      </c>
      <c r="AY1626" s="18" t="s">
        <v>149</v>
      </c>
      <c r="BE1626" s="186">
        <f>IF(N1626="základní",J1626,0)</f>
        <v>0</v>
      </c>
      <c r="BF1626" s="186">
        <f>IF(N1626="snížená",J1626,0)</f>
        <v>0</v>
      </c>
      <c r="BG1626" s="186">
        <f>IF(N1626="zákl. přenesená",J1626,0)</f>
        <v>0</v>
      </c>
      <c r="BH1626" s="186">
        <f>IF(N1626="sníž. přenesená",J1626,0)</f>
        <v>0</v>
      </c>
      <c r="BI1626" s="186">
        <f>IF(N1626="nulová",J1626,0)</f>
        <v>0</v>
      </c>
      <c r="BJ1626" s="18" t="s">
        <v>81</v>
      </c>
      <c r="BK1626" s="186">
        <f>ROUND(I1626*H1626,2)</f>
        <v>0</v>
      </c>
      <c r="BL1626" s="18" t="s">
        <v>305</v>
      </c>
      <c r="BM1626" s="185" t="s">
        <v>2052</v>
      </c>
    </row>
    <row r="1627" spans="1:65" s="2" customFormat="1" ht="11.25">
      <c r="A1627" s="35"/>
      <c r="B1627" s="36"/>
      <c r="C1627" s="37"/>
      <c r="D1627" s="187" t="s">
        <v>158</v>
      </c>
      <c r="E1627" s="37"/>
      <c r="F1627" s="188" t="s">
        <v>2053</v>
      </c>
      <c r="G1627" s="37"/>
      <c r="H1627" s="37"/>
      <c r="I1627" s="189"/>
      <c r="J1627" s="37"/>
      <c r="K1627" s="37"/>
      <c r="L1627" s="40"/>
      <c r="M1627" s="190"/>
      <c r="N1627" s="191"/>
      <c r="O1627" s="65"/>
      <c r="P1627" s="65"/>
      <c r="Q1627" s="65"/>
      <c r="R1627" s="65"/>
      <c r="S1627" s="65"/>
      <c r="T1627" s="66"/>
      <c r="U1627" s="35"/>
      <c r="V1627" s="35"/>
      <c r="W1627" s="35"/>
      <c r="X1627" s="35"/>
      <c r="Y1627" s="35"/>
      <c r="Z1627" s="35"/>
      <c r="AA1627" s="35"/>
      <c r="AB1627" s="35"/>
      <c r="AC1627" s="35"/>
      <c r="AD1627" s="35"/>
      <c r="AE1627" s="35"/>
      <c r="AT1627" s="18" t="s">
        <v>158</v>
      </c>
      <c r="AU1627" s="18" t="s">
        <v>83</v>
      </c>
    </row>
    <row r="1628" spans="1:65" s="2" customFormat="1" ht="11.25">
      <c r="A1628" s="35"/>
      <c r="B1628" s="36"/>
      <c r="C1628" s="37"/>
      <c r="D1628" s="192" t="s">
        <v>160</v>
      </c>
      <c r="E1628" s="37"/>
      <c r="F1628" s="193" t="s">
        <v>2054</v>
      </c>
      <c r="G1628" s="37"/>
      <c r="H1628" s="37"/>
      <c r="I1628" s="189"/>
      <c r="J1628" s="37"/>
      <c r="K1628" s="37"/>
      <c r="L1628" s="40"/>
      <c r="M1628" s="190"/>
      <c r="N1628" s="191"/>
      <c r="O1628" s="65"/>
      <c r="P1628" s="65"/>
      <c r="Q1628" s="65"/>
      <c r="R1628" s="65"/>
      <c r="S1628" s="65"/>
      <c r="T1628" s="66"/>
      <c r="U1628" s="35"/>
      <c r="V1628" s="35"/>
      <c r="W1628" s="35"/>
      <c r="X1628" s="35"/>
      <c r="Y1628" s="35"/>
      <c r="Z1628" s="35"/>
      <c r="AA1628" s="35"/>
      <c r="AB1628" s="35"/>
      <c r="AC1628" s="35"/>
      <c r="AD1628" s="35"/>
      <c r="AE1628" s="35"/>
      <c r="AT1628" s="18" t="s">
        <v>160</v>
      </c>
      <c r="AU1628" s="18" t="s">
        <v>83</v>
      </c>
    </row>
    <row r="1629" spans="1:65" s="2" customFormat="1" ht="19.5">
      <c r="A1629" s="35"/>
      <c r="B1629" s="36"/>
      <c r="C1629" s="37"/>
      <c r="D1629" s="187" t="s">
        <v>162</v>
      </c>
      <c r="E1629" s="37"/>
      <c r="F1629" s="194" t="s">
        <v>2055</v>
      </c>
      <c r="G1629" s="37"/>
      <c r="H1629" s="37"/>
      <c r="I1629" s="189"/>
      <c r="J1629" s="37"/>
      <c r="K1629" s="37"/>
      <c r="L1629" s="40"/>
      <c r="M1629" s="190"/>
      <c r="N1629" s="191"/>
      <c r="O1629" s="65"/>
      <c r="P1629" s="65"/>
      <c r="Q1629" s="65"/>
      <c r="R1629" s="65"/>
      <c r="S1629" s="65"/>
      <c r="T1629" s="66"/>
      <c r="U1629" s="35"/>
      <c r="V1629" s="35"/>
      <c r="W1629" s="35"/>
      <c r="X1629" s="35"/>
      <c r="Y1629" s="35"/>
      <c r="Z1629" s="35"/>
      <c r="AA1629" s="35"/>
      <c r="AB1629" s="35"/>
      <c r="AC1629" s="35"/>
      <c r="AD1629" s="35"/>
      <c r="AE1629" s="35"/>
      <c r="AT1629" s="18" t="s">
        <v>162</v>
      </c>
      <c r="AU1629" s="18" t="s">
        <v>83</v>
      </c>
    </row>
    <row r="1630" spans="1:65" s="14" customFormat="1" ht="11.25">
      <c r="B1630" s="206"/>
      <c r="C1630" s="207"/>
      <c r="D1630" s="187" t="s">
        <v>169</v>
      </c>
      <c r="E1630" s="208" t="s">
        <v>19</v>
      </c>
      <c r="F1630" s="209" t="s">
        <v>204</v>
      </c>
      <c r="G1630" s="207"/>
      <c r="H1630" s="208" t="s">
        <v>19</v>
      </c>
      <c r="I1630" s="210"/>
      <c r="J1630" s="207"/>
      <c r="K1630" s="207"/>
      <c r="L1630" s="211"/>
      <c r="M1630" s="212"/>
      <c r="N1630" s="213"/>
      <c r="O1630" s="213"/>
      <c r="P1630" s="213"/>
      <c r="Q1630" s="213"/>
      <c r="R1630" s="213"/>
      <c r="S1630" s="213"/>
      <c r="T1630" s="214"/>
      <c r="AT1630" s="215" t="s">
        <v>169</v>
      </c>
      <c r="AU1630" s="215" t="s">
        <v>83</v>
      </c>
      <c r="AV1630" s="14" t="s">
        <v>81</v>
      </c>
      <c r="AW1630" s="14" t="s">
        <v>34</v>
      </c>
      <c r="AX1630" s="14" t="s">
        <v>73</v>
      </c>
      <c r="AY1630" s="215" t="s">
        <v>149</v>
      </c>
    </row>
    <row r="1631" spans="1:65" s="13" customFormat="1" ht="11.25">
      <c r="B1631" s="195"/>
      <c r="C1631" s="196"/>
      <c r="D1631" s="187" t="s">
        <v>169</v>
      </c>
      <c r="E1631" s="197" t="s">
        <v>19</v>
      </c>
      <c r="F1631" s="198" t="s">
        <v>2047</v>
      </c>
      <c r="G1631" s="196"/>
      <c r="H1631" s="199">
        <v>3.0790000000000002</v>
      </c>
      <c r="I1631" s="200"/>
      <c r="J1631" s="196"/>
      <c r="K1631" s="196"/>
      <c r="L1631" s="201"/>
      <c r="M1631" s="202"/>
      <c r="N1631" s="203"/>
      <c r="O1631" s="203"/>
      <c r="P1631" s="203"/>
      <c r="Q1631" s="203"/>
      <c r="R1631" s="203"/>
      <c r="S1631" s="203"/>
      <c r="T1631" s="204"/>
      <c r="AT1631" s="205" t="s">
        <v>169</v>
      </c>
      <c r="AU1631" s="205" t="s">
        <v>83</v>
      </c>
      <c r="AV1631" s="13" t="s">
        <v>83</v>
      </c>
      <c r="AW1631" s="13" t="s">
        <v>34</v>
      </c>
      <c r="AX1631" s="13" t="s">
        <v>73</v>
      </c>
      <c r="AY1631" s="205" t="s">
        <v>149</v>
      </c>
    </row>
    <row r="1632" spans="1:65" s="14" customFormat="1" ht="11.25">
      <c r="B1632" s="206"/>
      <c r="C1632" s="207"/>
      <c r="D1632" s="187" t="s">
        <v>169</v>
      </c>
      <c r="E1632" s="208" t="s">
        <v>19</v>
      </c>
      <c r="F1632" s="209" t="s">
        <v>843</v>
      </c>
      <c r="G1632" s="207"/>
      <c r="H1632" s="208" t="s">
        <v>19</v>
      </c>
      <c r="I1632" s="210"/>
      <c r="J1632" s="207"/>
      <c r="K1632" s="207"/>
      <c r="L1632" s="211"/>
      <c r="M1632" s="212"/>
      <c r="N1632" s="213"/>
      <c r="O1632" s="213"/>
      <c r="P1632" s="213"/>
      <c r="Q1632" s="213"/>
      <c r="R1632" s="213"/>
      <c r="S1632" s="213"/>
      <c r="T1632" s="214"/>
      <c r="AT1632" s="215" t="s">
        <v>169</v>
      </c>
      <c r="AU1632" s="215" t="s">
        <v>83</v>
      </c>
      <c r="AV1632" s="14" t="s">
        <v>81</v>
      </c>
      <c r="AW1632" s="14" t="s">
        <v>34</v>
      </c>
      <c r="AX1632" s="14" t="s">
        <v>73</v>
      </c>
      <c r="AY1632" s="215" t="s">
        <v>149</v>
      </c>
    </row>
    <row r="1633" spans="1:65" s="13" customFormat="1" ht="11.25">
      <c r="B1633" s="195"/>
      <c r="C1633" s="196"/>
      <c r="D1633" s="187" t="s">
        <v>169</v>
      </c>
      <c r="E1633" s="197" t="s">
        <v>19</v>
      </c>
      <c r="F1633" s="198" t="s">
        <v>2048</v>
      </c>
      <c r="G1633" s="196"/>
      <c r="H1633" s="199">
        <v>12.831</v>
      </c>
      <c r="I1633" s="200"/>
      <c r="J1633" s="196"/>
      <c r="K1633" s="196"/>
      <c r="L1633" s="201"/>
      <c r="M1633" s="202"/>
      <c r="N1633" s="203"/>
      <c r="O1633" s="203"/>
      <c r="P1633" s="203"/>
      <c r="Q1633" s="203"/>
      <c r="R1633" s="203"/>
      <c r="S1633" s="203"/>
      <c r="T1633" s="204"/>
      <c r="AT1633" s="205" t="s">
        <v>169</v>
      </c>
      <c r="AU1633" s="205" t="s">
        <v>83</v>
      </c>
      <c r="AV1633" s="13" t="s">
        <v>83</v>
      </c>
      <c r="AW1633" s="13" t="s">
        <v>34</v>
      </c>
      <c r="AX1633" s="13" t="s">
        <v>73</v>
      </c>
      <c r="AY1633" s="205" t="s">
        <v>149</v>
      </c>
    </row>
    <row r="1634" spans="1:65" s="2" customFormat="1" ht="16.5" customHeight="1">
      <c r="A1634" s="35"/>
      <c r="B1634" s="36"/>
      <c r="C1634" s="174" t="s">
        <v>2056</v>
      </c>
      <c r="D1634" s="174" t="s">
        <v>151</v>
      </c>
      <c r="E1634" s="175" t="s">
        <v>2057</v>
      </c>
      <c r="F1634" s="176" t="s">
        <v>2058</v>
      </c>
      <c r="G1634" s="177" t="s">
        <v>154</v>
      </c>
      <c r="H1634" s="178">
        <v>15.91</v>
      </c>
      <c r="I1634" s="179"/>
      <c r="J1634" s="180">
        <f>ROUND(I1634*H1634,2)</f>
        <v>0</v>
      </c>
      <c r="K1634" s="176" t="s">
        <v>155</v>
      </c>
      <c r="L1634" s="40"/>
      <c r="M1634" s="181" t="s">
        <v>19</v>
      </c>
      <c r="N1634" s="182" t="s">
        <v>44</v>
      </c>
      <c r="O1634" s="65"/>
      <c r="P1634" s="183">
        <f>O1634*H1634</f>
        <v>0</v>
      </c>
      <c r="Q1634" s="183">
        <v>3.8000000000000002E-4</v>
      </c>
      <c r="R1634" s="183">
        <f>Q1634*H1634</f>
        <v>6.0458000000000005E-3</v>
      </c>
      <c r="S1634" s="183">
        <v>0</v>
      </c>
      <c r="T1634" s="184">
        <f>S1634*H1634</f>
        <v>0</v>
      </c>
      <c r="U1634" s="35"/>
      <c r="V1634" s="35"/>
      <c r="W1634" s="35"/>
      <c r="X1634" s="35"/>
      <c r="Y1634" s="35"/>
      <c r="Z1634" s="35"/>
      <c r="AA1634" s="35"/>
      <c r="AB1634" s="35"/>
      <c r="AC1634" s="35"/>
      <c r="AD1634" s="35"/>
      <c r="AE1634" s="35"/>
      <c r="AR1634" s="185" t="s">
        <v>305</v>
      </c>
      <c r="AT1634" s="185" t="s">
        <v>151</v>
      </c>
      <c r="AU1634" s="185" t="s">
        <v>83</v>
      </c>
      <c r="AY1634" s="18" t="s">
        <v>149</v>
      </c>
      <c r="BE1634" s="186">
        <f>IF(N1634="základní",J1634,0)</f>
        <v>0</v>
      </c>
      <c r="BF1634" s="186">
        <f>IF(N1634="snížená",J1634,0)</f>
        <v>0</v>
      </c>
      <c r="BG1634" s="186">
        <f>IF(N1634="zákl. přenesená",J1634,0)</f>
        <v>0</v>
      </c>
      <c r="BH1634" s="186">
        <f>IF(N1634="sníž. přenesená",J1634,0)</f>
        <v>0</v>
      </c>
      <c r="BI1634" s="186">
        <f>IF(N1634="nulová",J1634,0)</f>
        <v>0</v>
      </c>
      <c r="BJ1634" s="18" t="s">
        <v>81</v>
      </c>
      <c r="BK1634" s="186">
        <f>ROUND(I1634*H1634,2)</f>
        <v>0</v>
      </c>
      <c r="BL1634" s="18" t="s">
        <v>305</v>
      </c>
      <c r="BM1634" s="185" t="s">
        <v>2059</v>
      </c>
    </row>
    <row r="1635" spans="1:65" s="2" customFormat="1" ht="11.25">
      <c r="A1635" s="35"/>
      <c r="B1635" s="36"/>
      <c r="C1635" s="37"/>
      <c r="D1635" s="187" t="s">
        <v>158</v>
      </c>
      <c r="E1635" s="37"/>
      <c r="F1635" s="188" t="s">
        <v>2060</v>
      </c>
      <c r="G1635" s="37"/>
      <c r="H1635" s="37"/>
      <c r="I1635" s="189"/>
      <c r="J1635" s="37"/>
      <c r="K1635" s="37"/>
      <c r="L1635" s="40"/>
      <c r="M1635" s="190"/>
      <c r="N1635" s="191"/>
      <c r="O1635" s="65"/>
      <c r="P1635" s="65"/>
      <c r="Q1635" s="65"/>
      <c r="R1635" s="65"/>
      <c r="S1635" s="65"/>
      <c r="T1635" s="66"/>
      <c r="U1635" s="35"/>
      <c r="V1635" s="35"/>
      <c r="W1635" s="35"/>
      <c r="X1635" s="35"/>
      <c r="Y1635" s="35"/>
      <c r="Z1635" s="35"/>
      <c r="AA1635" s="35"/>
      <c r="AB1635" s="35"/>
      <c r="AC1635" s="35"/>
      <c r="AD1635" s="35"/>
      <c r="AE1635" s="35"/>
      <c r="AT1635" s="18" t="s">
        <v>158</v>
      </c>
      <c r="AU1635" s="18" t="s">
        <v>83</v>
      </c>
    </row>
    <row r="1636" spans="1:65" s="2" customFormat="1" ht="11.25">
      <c r="A1636" s="35"/>
      <c r="B1636" s="36"/>
      <c r="C1636" s="37"/>
      <c r="D1636" s="192" t="s">
        <v>160</v>
      </c>
      <c r="E1636" s="37"/>
      <c r="F1636" s="193" t="s">
        <v>2061</v>
      </c>
      <c r="G1636" s="37"/>
      <c r="H1636" s="37"/>
      <c r="I1636" s="189"/>
      <c r="J1636" s="37"/>
      <c r="K1636" s="37"/>
      <c r="L1636" s="40"/>
      <c r="M1636" s="190"/>
      <c r="N1636" s="191"/>
      <c r="O1636" s="65"/>
      <c r="P1636" s="65"/>
      <c r="Q1636" s="65"/>
      <c r="R1636" s="65"/>
      <c r="S1636" s="65"/>
      <c r="T1636" s="66"/>
      <c r="U1636" s="35"/>
      <c r="V1636" s="35"/>
      <c r="W1636" s="35"/>
      <c r="X1636" s="35"/>
      <c r="Y1636" s="35"/>
      <c r="Z1636" s="35"/>
      <c r="AA1636" s="35"/>
      <c r="AB1636" s="35"/>
      <c r="AC1636" s="35"/>
      <c r="AD1636" s="35"/>
      <c r="AE1636" s="35"/>
      <c r="AT1636" s="18" t="s">
        <v>160</v>
      </c>
      <c r="AU1636" s="18" t="s">
        <v>83</v>
      </c>
    </row>
    <row r="1637" spans="1:65" s="2" customFormat="1" ht="19.5">
      <c r="A1637" s="35"/>
      <c r="B1637" s="36"/>
      <c r="C1637" s="37"/>
      <c r="D1637" s="187" t="s">
        <v>162</v>
      </c>
      <c r="E1637" s="37"/>
      <c r="F1637" s="194" t="s">
        <v>2062</v>
      </c>
      <c r="G1637" s="37"/>
      <c r="H1637" s="37"/>
      <c r="I1637" s="189"/>
      <c r="J1637" s="37"/>
      <c r="K1637" s="37"/>
      <c r="L1637" s="40"/>
      <c r="M1637" s="190"/>
      <c r="N1637" s="191"/>
      <c r="O1637" s="65"/>
      <c r="P1637" s="65"/>
      <c r="Q1637" s="65"/>
      <c r="R1637" s="65"/>
      <c r="S1637" s="65"/>
      <c r="T1637" s="66"/>
      <c r="U1637" s="35"/>
      <c r="V1637" s="35"/>
      <c r="W1637" s="35"/>
      <c r="X1637" s="35"/>
      <c r="Y1637" s="35"/>
      <c r="Z1637" s="35"/>
      <c r="AA1637" s="35"/>
      <c r="AB1637" s="35"/>
      <c r="AC1637" s="35"/>
      <c r="AD1637" s="35"/>
      <c r="AE1637" s="35"/>
      <c r="AT1637" s="18" t="s">
        <v>162</v>
      </c>
      <c r="AU1637" s="18" t="s">
        <v>83</v>
      </c>
    </row>
    <row r="1638" spans="1:65" s="14" customFormat="1" ht="11.25">
      <c r="B1638" s="206"/>
      <c r="C1638" s="207"/>
      <c r="D1638" s="187" t="s">
        <v>169</v>
      </c>
      <c r="E1638" s="208" t="s">
        <v>19</v>
      </c>
      <c r="F1638" s="209" t="s">
        <v>204</v>
      </c>
      <c r="G1638" s="207"/>
      <c r="H1638" s="208" t="s">
        <v>19</v>
      </c>
      <c r="I1638" s="210"/>
      <c r="J1638" s="207"/>
      <c r="K1638" s="207"/>
      <c r="L1638" s="211"/>
      <c r="M1638" s="212"/>
      <c r="N1638" s="213"/>
      <c r="O1638" s="213"/>
      <c r="P1638" s="213"/>
      <c r="Q1638" s="213"/>
      <c r="R1638" s="213"/>
      <c r="S1638" s="213"/>
      <c r="T1638" s="214"/>
      <c r="AT1638" s="215" t="s">
        <v>169</v>
      </c>
      <c r="AU1638" s="215" t="s">
        <v>83</v>
      </c>
      <c r="AV1638" s="14" t="s">
        <v>81</v>
      </c>
      <c r="AW1638" s="14" t="s">
        <v>34</v>
      </c>
      <c r="AX1638" s="14" t="s">
        <v>73</v>
      </c>
      <c r="AY1638" s="215" t="s">
        <v>149</v>
      </c>
    </row>
    <row r="1639" spans="1:65" s="13" customFormat="1" ht="11.25">
      <c r="B1639" s="195"/>
      <c r="C1639" s="196"/>
      <c r="D1639" s="187" t="s">
        <v>169</v>
      </c>
      <c r="E1639" s="197" t="s">
        <v>19</v>
      </c>
      <c r="F1639" s="198" t="s">
        <v>2047</v>
      </c>
      <c r="G1639" s="196"/>
      <c r="H1639" s="199">
        <v>3.0790000000000002</v>
      </c>
      <c r="I1639" s="200"/>
      <c r="J1639" s="196"/>
      <c r="K1639" s="196"/>
      <c r="L1639" s="201"/>
      <c r="M1639" s="202"/>
      <c r="N1639" s="203"/>
      <c r="O1639" s="203"/>
      <c r="P1639" s="203"/>
      <c r="Q1639" s="203"/>
      <c r="R1639" s="203"/>
      <c r="S1639" s="203"/>
      <c r="T1639" s="204"/>
      <c r="AT1639" s="205" t="s">
        <v>169</v>
      </c>
      <c r="AU1639" s="205" t="s">
        <v>83</v>
      </c>
      <c r="AV1639" s="13" t="s">
        <v>83</v>
      </c>
      <c r="AW1639" s="13" t="s">
        <v>34</v>
      </c>
      <c r="AX1639" s="13" t="s">
        <v>73</v>
      </c>
      <c r="AY1639" s="205" t="s">
        <v>149</v>
      </c>
    </row>
    <row r="1640" spans="1:65" s="14" customFormat="1" ht="11.25">
      <c r="B1640" s="206"/>
      <c r="C1640" s="207"/>
      <c r="D1640" s="187" t="s">
        <v>169</v>
      </c>
      <c r="E1640" s="208" t="s">
        <v>19</v>
      </c>
      <c r="F1640" s="209" t="s">
        <v>843</v>
      </c>
      <c r="G1640" s="207"/>
      <c r="H1640" s="208" t="s">
        <v>19</v>
      </c>
      <c r="I1640" s="210"/>
      <c r="J1640" s="207"/>
      <c r="K1640" s="207"/>
      <c r="L1640" s="211"/>
      <c r="M1640" s="212"/>
      <c r="N1640" s="213"/>
      <c r="O1640" s="213"/>
      <c r="P1640" s="213"/>
      <c r="Q1640" s="213"/>
      <c r="R1640" s="213"/>
      <c r="S1640" s="213"/>
      <c r="T1640" s="214"/>
      <c r="AT1640" s="215" t="s">
        <v>169</v>
      </c>
      <c r="AU1640" s="215" t="s">
        <v>83</v>
      </c>
      <c r="AV1640" s="14" t="s">
        <v>81</v>
      </c>
      <c r="AW1640" s="14" t="s">
        <v>34</v>
      </c>
      <c r="AX1640" s="14" t="s">
        <v>73</v>
      </c>
      <c r="AY1640" s="215" t="s">
        <v>149</v>
      </c>
    </row>
    <row r="1641" spans="1:65" s="13" customFormat="1" ht="11.25">
      <c r="B1641" s="195"/>
      <c r="C1641" s="196"/>
      <c r="D1641" s="187" t="s">
        <v>169</v>
      </c>
      <c r="E1641" s="197" t="s">
        <v>19</v>
      </c>
      <c r="F1641" s="198" t="s">
        <v>2048</v>
      </c>
      <c r="G1641" s="196"/>
      <c r="H1641" s="199">
        <v>12.831</v>
      </c>
      <c r="I1641" s="200"/>
      <c r="J1641" s="196"/>
      <c r="K1641" s="196"/>
      <c r="L1641" s="201"/>
      <c r="M1641" s="202"/>
      <c r="N1641" s="203"/>
      <c r="O1641" s="203"/>
      <c r="P1641" s="203"/>
      <c r="Q1641" s="203"/>
      <c r="R1641" s="203"/>
      <c r="S1641" s="203"/>
      <c r="T1641" s="204"/>
      <c r="AT1641" s="205" t="s">
        <v>169</v>
      </c>
      <c r="AU1641" s="205" t="s">
        <v>83</v>
      </c>
      <c r="AV1641" s="13" t="s">
        <v>83</v>
      </c>
      <c r="AW1641" s="13" t="s">
        <v>34</v>
      </c>
      <c r="AX1641" s="13" t="s">
        <v>73</v>
      </c>
      <c r="AY1641" s="205" t="s">
        <v>149</v>
      </c>
    </row>
    <row r="1642" spans="1:65" s="2" customFormat="1" ht="16.5" customHeight="1">
      <c r="A1642" s="35"/>
      <c r="B1642" s="36"/>
      <c r="C1642" s="174" t="s">
        <v>2063</v>
      </c>
      <c r="D1642" s="174" t="s">
        <v>151</v>
      </c>
      <c r="E1642" s="175" t="s">
        <v>2064</v>
      </c>
      <c r="F1642" s="176" t="s">
        <v>2065</v>
      </c>
      <c r="G1642" s="177" t="s">
        <v>154</v>
      </c>
      <c r="H1642" s="178">
        <v>12.253</v>
      </c>
      <c r="I1642" s="179"/>
      <c r="J1642" s="180">
        <f>ROUND(I1642*H1642,2)</f>
        <v>0</v>
      </c>
      <c r="K1642" s="176" t="s">
        <v>155</v>
      </c>
      <c r="L1642" s="40"/>
      <c r="M1642" s="181" t="s">
        <v>19</v>
      </c>
      <c r="N1642" s="182" t="s">
        <v>44</v>
      </c>
      <c r="O1642" s="65"/>
      <c r="P1642" s="183">
        <f>O1642*H1642</f>
        <v>0</v>
      </c>
      <c r="Q1642" s="183">
        <v>2.5000000000000001E-3</v>
      </c>
      <c r="R1642" s="183">
        <f>Q1642*H1642</f>
        <v>3.06325E-2</v>
      </c>
      <c r="S1642" s="183">
        <v>0</v>
      </c>
      <c r="T1642" s="184">
        <f>S1642*H1642</f>
        <v>0</v>
      </c>
      <c r="U1642" s="35"/>
      <c r="V1642" s="35"/>
      <c r="W1642" s="35"/>
      <c r="X1642" s="35"/>
      <c r="Y1642" s="35"/>
      <c r="Z1642" s="35"/>
      <c r="AA1642" s="35"/>
      <c r="AB1642" s="35"/>
      <c r="AC1642" s="35"/>
      <c r="AD1642" s="35"/>
      <c r="AE1642" s="35"/>
      <c r="AR1642" s="185" t="s">
        <v>305</v>
      </c>
      <c r="AT1642" s="185" t="s">
        <v>151</v>
      </c>
      <c r="AU1642" s="185" t="s">
        <v>83</v>
      </c>
      <c r="AY1642" s="18" t="s">
        <v>149</v>
      </c>
      <c r="BE1642" s="186">
        <f>IF(N1642="základní",J1642,0)</f>
        <v>0</v>
      </c>
      <c r="BF1642" s="186">
        <f>IF(N1642="snížená",J1642,0)</f>
        <v>0</v>
      </c>
      <c r="BG1642" s="186">
        <f>IF(N1642="zákl. přenesená",J1642,0)</f>
        <v>0</v>
      </c>
      <c r="BH1642" s="186">
        <f>IF(N1642="sníž. přenesená",J1642,0)</f>
        <v>0</v>
      </c>
      <c r="BI1642" s="186">
        <f>IF(N1642="nulová",J1642,0)</f>
        <v>0</v>
      </c>
      <c r="BJ1642" s="18" t="s">
        <v>81</v>
      </c>
      <c r="BK1642" s="186">
        <f>ROUND(I1642*H1642,2)</f>
        <v>0</v>
      </c>
      <c r="BL1642" s="18" t="s">
        <v>305</v>
      </c>
      <c r="BM1642" s="185" t="s">
        <v>2066</v>
      </c>
    </row>
    <row r="1643" spans="1:65" s="2" customFormat="1" ht="19.5">
      <c r="A1643" s="35"/>
      <c r="B1643" s="36"/>
      <c r="C1643" s="37"/>
      <c r="D1643" s="187" t="s">
        <v>158</v>
      </c>
      <c r="E1643" s="37"/>
      <c r="F1643" s="188" t="s">
        <v>2067</v>
      </c>
      <c r="G1643" s="37"/>
      <c r="H1643" s="37"/>
      <c r="I1643" s="189"/>
      <c r="J1643" s="37"/>
      <c r="K1643" s="37"/>
      <c r="L1643" s="40"/>
      <c r="M1643" s="190"/>
      <c r="N1643" s="191"/>
      <c r="O1643" s="65"/>
      <c r="P1643" s="65"/>
      <c r="Q1643" s="65"/>
      <c r="R1643" s="65"/>
      <c r="S1643" s="65"/>
      <c r="T1643" s="66"/>
      <c r="U1643" s="35"/>
      <c r="V1643" s="35"/>
      <c r="W1643" s="35"/>
      <c r="X1643" s="35"/>
      <c r="Y1643" s="35"/>
      <c r="Z1643" s="35"/>
      <c r="AA1643" s="35"/>
      <c r="AB1643" s="35"/>
      <c r="AC1643" s="35"/>
      <c r="AD1643" s="35"/>
      <c r="AE1643" s="35"/>
      <c r="AT1643" s="18" t="s">
        <v>158</v>
      </c>
      <c r="AU1643" s="18" t="s">
        <v>83</v>
      </c>
    </row>
    <row r="1644" spans="1:65" s="2" customFormat="1" ht="11.25">
      <c r="A1644" s="35"/>
      <c r="B1644" s="36"/>
      <c r="C1644" s="37"/>
      <c r="D1644" s="192" t="s">
        <v>160</v>
      </c>
      <c r="E1644" s="37"/>
      <c r="F1644" s="193" t="s">
        <v>2068</v>
      </c>
      <c r="G1644" s="37"/>
      <c r="H1644" s="37"/>
      <c r="I1644" s="189"/>
      <c r="J1644" s="37"/>
      <c r="K1644" s="37"/>
      <c r="L1644" s="40"/>
      <c r="M1644" s="190"/>
      <c r="N1644" s="191"/>
      <c r="O1644" s="65"/>
      <c r="P1644" s="65"/>
      <c r="Q1644" s="65"/>
      <c r="R1644" s="65"/>
      <c r="S1644" s="65"/>
      <c r="T1644" s="66"/>
      <c r="U1644" s="35"/>
      <c r="V1644" s="35"/>
      <c r="W1644" s="35"/>
      <c r="X1644" s="35"/>
      <c r="Y1644" s="35"/>
      <c r="Z1644" s="35"/>
      <c r="AA1644" s="35"/>
      <c r="AB1644" s="35"/>
      <c r="AC1644" s="35"/>
      <c r="AD1644" s="35"/>
      <c r="AE1644" s="35"/>
      <c r="AT1644" s="18" t="s">
        <v>160</v>
      </c>
      <c r="AU1644" s="18" t="s">
        <v>83</v>
      </c>
    </row>
    <row r="1645" spans="1:65" s="14" customFormat="1" ht="11.25">
      <c r="B1645" s="206"/>
      <c r="C1645" s="207"/>
      <c r="D1645" s="187" t="s">
        <v>169</v>
      </c>
      <c r="E1645" s="208" t="s">
        <v>19</v>
      </c>
      <c r="F1645" s="209" t="s">
        <v>204</v>
      </c>
      <c r="G1645" s="207"/>
      <c r="H1645" s="208" t="s">
        <v>19</v>
      </c>
      <c r="I1645" s="210"/>
      <c r="J1645" s="207"/>
      <c r="K1645" s="207"/>
      <c r="L1645" s="211"/>
      <c r="M1645" s="212"/>
      <c r="N1645" s="213"/>
      <c r="O1645" s="213"/>
      <c r="P1645" s="213"/>
      <c r="Q1645" s="213"/>
      <c r="R1645" s="213"/>
      <c r="S1645" s="213"/>
      <c r="T1645" s="214"/>
      <c r="AT1645" s="215" t="s">
        <v>169</v>
      </c>
      <c r="AU1645" s="215" t="s">
        <v>83</v>
      </c>
      <c r="AV1645" s="14" t="s">
        <v>81</v>
      </c>
      <c r="AW1645" s="14" t="s">
        <v>34</v>
      </c>
      <c r="AX1645" s="14" t="s">
        <v>73</v>
      </c>
      <c r="AY1645" s="215" t="s">
        <v>149</v>
      </c>
    </row>
    <row r="1646" spans="1:65" s="13" customFormat="1" ht="11.25">
      <c r="B1646" s="195"/>
      <c r="C1646" s="196"/>
      <c r="D1646" s="187" t="s">
        <v>169</v>
      </c>
      <c r="E1646" s="197" t="s">
        <v>19</v>
      </c>
      <c r="F1646" s="198" t="s">
        <v>2069</v>
      </c>
      <c r="G1646" s="196"/>
      <c r="H1646" s="199">
        <v>0.9</v>
      </c>
      <c r="I1646" s="200"/>
      <c r="J1646" s="196"/>
      <c r="K1646" s="196"/>
      <c r="L1646" s="201"/>
      <c r="M1646" s="202"/>
      <c r="N1646" s="203"/>
      <c r="O1646" s="203"/>
      <c r="P1646" s="203"/>
      <c r="Q1646" s="203"/>
      <c r="R1646" s="203"/>
      <c r="S1646" s="203"/>
      <c r="T1646" s="204"/>
      <c r="AT1646" s="205" t="s">
        <v>169</v>
      </c>
      <c r="AU1646" s="205" t="s">
        <v>83</v>
      </c>
      <c r="AV1646" s="13" t="s">
        <v>83</v>
      </c>
      <c r="AW1646" s="13" t="s">
        <v>34</v>
      </c>
      <c r="AX1646" s="13" t="s">
        <v>73</v>
      </c>
      <c r="AY1646" s="205" t="s">
        <v>149</v>
      </c>
    </row>
    <row r="1647" spans="1:65" s="14" customFormat="1" ht="11.25">
      <c r="B1647" s="206"/>
      <c r="C1647" s="207"/>
      <c r="D1647" s="187" t="s">
        <v>169</v>
      </c>
      <c r="E1647" s="208" t="s">
        <v>19</v>
      </c>
      <c r="F1647" s="209" t="s">
        <v>843</v>
      </c>
      <c r="G1647" s="207"/>
      <c r="H1647" s="208" t="s">
        <v>19</v>
      </c>
      <c r="I1647" s="210"/>
      <c r="J1647" s="207"/>
      <c r="K1647" s="207"/>
      <c r="L1647" s="211"/>
      <c r="M1647" s="212"/>
      <c r="N1647" s="213"/>
      <c r="O1647" s="213"/>
      <c r="P1647" s="213"/>
      <c r="Q1647" s="213"/>
      <c r="R1647" s="213"/>
      <c r="S1647" s="213"/>
      <c r="T1647" s="214"/>
      <c r="AT1647" s="215" t="s">
        <v>169</v>
      </c>
      <c r="AU1647" s="215" t="s">
        <v>83</v>
      </c>
      <c r="AV1647" s="14" t="s">
        <v>81</v>
      </c>
      <c r="AW1647" s="14" t="s">
        <v>34</v>
      </c>
      <c r="AX1647" s="14" t="s">
        <v>73</v>
      </c>
      <c r="AY1647" s="215" t="s">
        <v>149</v>
      </c>
    </row>
    <row r="1648" spans="1:65" s="13" customFormat="1" ht="11.25">
      <c r="B1648" s="195"/>
      <c r="C1648" s="196"/>
      <c r="D1648" s="187" t="s">
        <v>169</v>
      </c>
      <c r="E1648" s="197" t="s">
        <v>19</v>
      </c>
      <c r="F1648" s="198" t="s">
        <v>2070</v>
      </c>
      <c r="G1648" s="196"/>
      <c r="H1648" s="199">
        <v>11.353</v>
      </c>
      <c r="I1648" s="200"/>
      <c r="J1648" s="196"/>
      <c r="K1648" s="196"/>
      <c r="L1648" s="201"/>
      <c r="M1648" s="202"/>
      <c r="N1648" s="203"/>
      <c r="O1648" s="203"/>
      <c r="P1648" s="203"/>
      <c r="Q1648" s="203"/>
      <c r="R1648" s="203"/>
      <c r="S1648" s="203"/>
      <c r="T1648" s="204"/>
      <c r="AT1648" s="205" t="s">
        <v>169</v>
      </c>
      <c r="AU1648" s="205" t="s">
        <v>83</v>
      </c>
      <c r="AV1648" s="13" t="s">
        <v>83</v>
      </c>
      <c r="AW1648" s="13" t="s">
        <v>34</v>
      </c>
      <c r="AX1648" s="13" t="s">
        <v>73</v>
      </c>
      <c r="AY1648" s="205" t="s">
        <v>149</v>
      </c>
    </row>
    <row r="1649" spans="1:65" s="2" customFormat="1" ht="16.5" customHeight="1">
      <c r="A1649" s="35"/>
      <c r="B1649" s="36"/>
      <c r="C1649" s="174" t="s">
        <v>2071</v>
      </c>
      <c r="D1649" s="174" t="s">
        <v>151</v>
      </c>
      <c r="E1649" s="175" t="s">
        <v>2072</v>
      </c>
      <c r="F1649" s="176" t="s">
        <v>2073</v>
      </c>
      <c r="G1649" s="177" t="s">
        <v>154</v>
      </c>
      <c r="H1649" s="178">
        <v>48.25</v>
      </c>
      <c r="I1649" s="179"/>
      <c r="J1649" s="180">
        <f>ROUND(I1649*H1649,2)</f>
        <v>0</v>
      </c>
      <c r="K1649" s="176" t="s">
        <v>155</v>
      </c>
      <c r="L1649" s="40"/>
      <c r="M1649" s="181" t="s">
        <v>19</v>
      </c>
      <c r="N1649" s="182" t="s">
        <v>44</v>
      </c>
      <c r="O1649" s="65"/>
      <c r="P1649" s="183">
        <f>O1649*H1649</f>
        <v>0</v>
      </c>
      <c r="Q1649" s="183">
        <v>2.1000000000000001E-4</v>
      </c>
      <c r="R1649" s="183">
        <f>Q1649*H1649</f>
        <v>1.0132500000000001E-2</v>
      </c>
      <c r="S1649" s="183">
        <v>0</v>
      </c>
      <c r="T1649" s="184">
        <f>S1649*H1649</f>
        <v>0</v>
      </c>
      <c r="U1649" s="35"/>
      <c r="V1649" s="35"/>
      <c r="W1649" s="35"/>
      <c r="X1649" s="35"/>
      <c r="Y1649" s="35"/>
      <c r="Z1649" s="35"/>
      <c r="AA1649" s="35"/>
      <c r="AB1649" s="35"/>
      <c r="AC1649" s="35"/>
      <c r="AD1649" s="35"/>
      <c r="AE1649" s="35"/>
      <c r="AR1649" s="185" t="s">
        <v>305</v>
      </c>
      <c r="AT1649" s="185" t="s">
        <v>151</v>
      </c>
      <c r="AU1649" s="185" t="s">
        <v>83</v>
      </c>
      <c r="AY1649" s="18" t="s">
        <v>149</v>
      </c>
      <c r="BE1649" s="186">
        <f>IF(N1649="základní",J1649,0)</f>
        <v>0</v>
      </c>
      <c r="BF1649" s="186">
        <f>IF(N1649="snížená",J1649,0)</f>
        <v>0</v>
      </c>
      <c r="BG1649" s="186">
        <f>IF(N1649="zákl. přenesená",J1649,0)</f>
        <v>0</v>
      </c>
      <c r="BH1649" s="186">
        <f>IF(N1649="sníž. přenesená",J1649,0)</f>
        <v>0</v>
      </c>
      <c r="BI1649" s="186">
        <f>IF(N1649="nulová",J1649,0)</f>
        <v>0</v>
      </c>
      <c r="BJ1649" s="18" t="s">
        <v>81</v>
      </c>
      <c r="BK1649" s="186">
        <f>ROUND(I1649*H1649,2)</f>
        <v>0</v>
      </c>
      <c r="BL1649" s="18" t="s">
        <v>305</v>
      </c>
      <c r="BM1649" s="185" t="s">
        <v>2074</v>
      </c>
    </row>
    <row r="1650" spans="1:65" s="2" customFormat="1" ht="11.25">
      <c r="A1650" s="35"/>
      <c r="B1650" s="36"/>
      <c r="C1650" s="37"/>
      <c r="D1650" s="187" t="s">
        <v>158</v>
      </c>
      <c r="E1650" s="37"/>
      <c r="F1650" s="188" t="s">
        <v>2075</v>
      </c>
      <c r="G1650" s="37"/>
      <c r="H1650" s="37"/>
      <c r="I1650" s="189"/>
      <c r="J1650" s="37"/>
      <c r="K1650" s="37"/>
      <c r="L1650" s="40"/>
      <c r="M1650" s="190"/>
      <c r="N1650" s="191"/>
      <c r="O1650" s="65"/>
      <c r="P1650" s="65"/>
      <c r="Q1650" s="65"/>
      <c r="R1650" s="65"/>
      <c r="S1650" s="65"/>
      <c r="T1650" s="66"/>
      <c r="U1650" s="35"/>
      <c r="V1650" s="35"/>
      <c r="W1650" s="35"/>
      <c r="X1650" s="35"/>
      <c r="Y1650" s="35"/>
      <c r="Z1650" s="35"/>
      <c r="AA1650" s="35"/>
      <c r="AB1650" s="35"/>
      <c r="AC1650" s="35"/>
      <c r="AD1650" s="35"/>
      <c r="AE1650" s="35"/>
      <c r="AT1650" s="18" t="s">
        <v>158</v>
      </c>
      <c r="AU1650" s="18" t="s">
        <v>83</v>
      </c>
    </row>
    <row r="1651" spans="1:65" s="2" customFormat="1" ht="11.25">
      <c r="A1651" s="35"/>
      <c r="B1651" s="36"/>
      <c r="C1651" s="37"/>
      <c r="D1651" s="192" t="s">
        <v>160</v>
      </c>
      <c r="E1651" s="37"/>
      <c r="F1651" s="193" t="s">
        <v>2076</v>
      </c>
      <c r="G1651" s="37"/>
      <c r="H1651" s="37"/>
      <c r="I1651" s="189"/>
      <c r="J1651" s="37"/>
      <c r="K1651" s="37"/>
      <c r="L1651" s="40"/>
      <c r="M1651" s="190"/>
      <c r="N1651" s="191"/>
      <c r="O1651" s="65"/>
      <c r="P1651" s="65"/>
      <c r="Q1651" s="65"/>
      <c r="R1651" s="65"/>
      <c r="S1651" s="65"/>
      <c r="T1651" s="66"/>
      <c r="U1651" s="35"/>
      <c r="V1651" s="35"/>
      <c r="W1651" s="35"/>
      <c r="X1651" s="35"/>
      <c r="Y1651" s="35"/>
      <c r="Z1651" s="35"/>
      <c r="AA1651" s="35"/>
      <c r="AB1651" s="35"/>
      <c r="AC1651" s="35"/>
      <c r="AD1651" s="35"/>
      <c r="AE1651" s="35"/>
      <c r="AT1651" s="18" t="s">
        <v>160</v>
      </c>
      <c r="AU1651" s="18" t="s">
        <v>83</v>
      </c>
    </row>
    <row r="1652" spans="1:65" s="2" customFormat="1" ht="19.5">
      <c r="A1652" s="35"/>
      <c r="B1652" s="36"/>
      <c r="C1652" s="37"/>
      <c r="D1652" s="187" t="s">
        <v>162</v>
      </c>
      <c r="E1652" s="37"/>
      <c r="F1652" s="194" t="s">
        <v>2077</v>
      </c>
      <c r="G1652" s="37"/>
      <c r="H1652" s="37"/>
      <c r="I1652" s="189"/>
      <c r="J1652" s="37"/>
      <c r="K1652" s="37"/>
      <c r="L1652" s="40"/>
      <c r="M1652" s="190"/>
      <c r="N1652" s="191"/>
      <c r="O1652" s="65"/>
      <c r="P1652" s="65"/>
      <c r="Q1652" s="65"/>
      <c r="R1652" s="65"/>
      <c r="S1652" s="65"/>
      <c r="T1652" s="66"/>
      <c r="U1652" s="35"/>
      <c r="V1652" s="35"/>
      <c r="W1652" s="35"/>
      <c r="X1652" s="35"/>
      <c r="Y1652" s="35"/>
      <c r="Z1652" s="35"/>
      <c r="AA1652" s="35"/>
      <c r="AB1652" s="35"/>
      <c r="AC1652" s="35"/>
      <c r="AD1652" s="35"/>
      <c r="AE1652" s="35"/>
      <c r="AT1652" s="18" t="s">
        <v>162</v>
      </c>
      <c r="AU1652" s="18" t="s">
        <v>83</v>
      </c>
    </row>
    <row r="1653" spans="1:65" s="14" customFormat="1" ht="11.25">
      <c r="B1653" s="206"/>
      <c r="C1653" s="207"/>
      <c r="D1653" s="187" t="s">
        <v>169</v>
      </c>
      <c r="E1653" s="208" t="s">
        <v>19</v>
      </c>
      <c r="F1653" s="209" t="s">
        <v>231</v>
      </c>
      <c r="G1653" s="207"/>
      <c r="H1653" s="208" t="s">
        <v>19</v>
      </c>
      <c r="I1653" s="210"/>
      <c r="J1653" s="207"/>
      <c r="K1653" s="207"/>
      <c r="L1653" s="211"/>
      <c r="M1653" s="212"/>
      <c r="N1653" s="213"/>
      <c r="O1653" s="213"/>
      <c r="P1653" s="213"/>
      <c r="Q1653" s="213"/>
      <c r="R1653" s="213"/>
      <c r="S1653" s="213"/>
      <c r="T1653" s="214"/>
      <c r="AT1653" s="215" t="s">
        <v>169</v>
      </c>
      <c r="AU1653" s="215" t="s">
        <v>83</v>
      </c>
      <c r="AV1653" s="14" t="s">
        <v>81</v>
      </c>
      <c r="AW1653" s="14" t="s">
        <v>34</v>
      </c>
      <c r="AX1653" s="14" t="s">
        <v>73</v>
      </c>
      <c r="AY1653" s="215" t="s">
        <v>149</v>
      </c>
    </row>
    <row r="1654" spans="1:65" s="13" customFormat="1" ht="11.25">
      <c r="B1654" s="195"/>
      <c r="C1654" s="196"/>
      <c r="D1654" s="187" t="s">
        <v>169</v>
      </c>
      <c r="E1654" s="197" t="s">
        <v>19</v>
      </c>
      <c r="F1654" s="198" t="s">
        <v>1236</v>
      </c>
      <c r="G1654" s="196"/>
      <c r="H1654" s="199">
        <v>4.5</v>
      </c>
      <c r="I1654" s="200"/>
      <c r="J1654" s="196"/>
      <c r="K1654" s="196"/>
      <c r="L1654" s="201"/>
      <c r="M1654" s="202"/>
      <c r="N1654" s="203"/>
      <c r="O1654" s="203"/>
      <c r="P1654" s="203"/>
      <c r="Q1654" s="203"/>
      <c r="R1654" s="203"/>
      <c r="S1654" s="203"/>
      <c r="T1654" s="204"/>
      <c r="AT1654" s="205" t="s">
        <v>169</v>
      </c>
      <c r="AU1654" s="205" t="s">
        <v>83</v>
      </c>
      <c r="AV1654" s="13" t="s">
        <v>83</v>
      </c>
      <c r="AW1654" s="13" t="s">
        <v>34</v>
      </c>
      <c r="AX1654" s="13" t="s">
        <v>73</v>
      </c>
      <c r="AY1654" s="205" t="s">
        <v>149</v>
      </c>
    </row>
    <row r="1655" spans="1:65" s="14" customFormat="1" ht="11.25">
      <c r="B1655" s="206"/>
      <c r="C1655" s="207"/>
      <c r="D1655" s="187" t="s">
        <v>169</v>
      </c>
      <c r="E1655" s="208" t="s">
        <v>19</v>
      </c>
      <c r="F1655" s="209" t="s">
        <v>214</v>
      </c>
      <c r="G1655" s="207"/>
      <c r="H1655" s="208" t="s">
        <v>19</v>
      </c>
      <c r="I1655" s="210"/>
      <c r="J1655" s="207"/>
      <c r="K1655" s="207"/>
      <c r="L1655" s="211"/>
      <c r="M1655" s="212"/>
      <c r="N1655" s="213"/>
      <c r="O1655" s="213"/>
      <c r="P1655" s="213"/>
      <c r="Q1655" s="213"/>
      <c r="R1655" s="213"/>
      <c r="S1655" s="213"/>
      <c r="T1655" s="214"/>
      <c r="AT1655" s="215" t="s">
        <v>169</v>
      </c>
      <c r="AU1655" s="215" t="s">
        <v>83</v>
      </c>
      <c r="AV1655" s="14" t="s">
        <v>81</v>
      </c>
      <c r="AW1655" s="14" t="s">
        <v>34</v>
      </c>
      <c r="AX1655" s="14" t="s">
        <v>73</v>
      </c>
      <c r="AY1655" s="215" t="s">
        <v>149</v>
      </c>
    </row>
    <row r="1656" spans="1:65" s="13" customFormat="1" ht="11.25">
      <c r="B1656" s="195"/>
      <c r="C1656" s="196"/>
      <c r="D1656" s="187" t="s">
        <v>169</v>
      </c>
      <c r="E1656" s="197" t="s">
        <v>19</v>
      </c>
      <c r="F1656" s="198" t="s">
        <v>1467</v>
      </c>
      <c r="G1656" s="196"/>
      <c r="H1656" s="199">
        <v>43.75</v>
      </c>
      <c r="I1656" s="200"/>
      <c r="J1656" s="196"/>
      <c r="K1656" s="196"/>
      <c r="L1656" s="201"/>
      <c r="M1656" s="202"/>
      <c r="N1656" s="203"/>
      <c r="O1656" s="203"/>
      <c r="P1656" s="203"/>
      <c r="Q1656" s="203"/>
      <c r="R1656" s="203"/>
      <c r="S1656" s="203"/>
      <c r="T1656" s="204"/>
      <c r="AT1656" s="205" t="s">
        <v>169</v>
      </c>
      <c r="AU1656" s="205" t="s">
        <v>83</v>
      </c>
      <c r="AV1656" s="13" t="s">
        <v>83</v>
      </c>
      <c r="AW1656" s="13" t="s">
        <v>34</v>
      </c>
      <c r="AX1656" s="13" t="s">
        <v>73</v>
      </c>
      <c r="AY1656" s="205" t="s">
        <v>149</v>
      </c>
    </row>
    <row r="1657" spans="1:65" s="2" customFormat="1" ht="16.5" customHeight="1">
      <c r="A1657" s="35"/>
      <c r="B1657" s="36"/>
      <c r="C1657" s="174" t="s">
        <v>2078</v>
      </c>
      <c r="D1657" s="174" t="s">
        <v>151</v>
      </c>
      <c r="E1657" s="175" t="s">
        <v>2050</v>
      </c>
      <c r="F1657" s="176" t="s">
        <v>2051</v>
      </c>
      <c r="G1657" s="177" t="s">
        <v>154</v>
      </c>
      <c r="H1657" s="178">
        <v>58.84</v>
      </c>
      <c r="I1657" s="179"/>
      <c r="J1657" s="180">
        <f>ROUND(I1657*H1657,2)</f>
        <v>0</v>
      </c>
      <c r="K1657" s="176" t="s">
        <v>155</v>
      </c>
      <c r="L1657" s="40"/>
      <c r="M1657" s="181" t="s">
        <v>19</v>
      </c>
      <c r="N1657" s="182" t="s">
        <v>44</v>
      </c>
      <c r="O1657" s="65"/>
      <c r="P1657" s="183">
        <f>O1657*H1657</f>
        <v>0</v>
      </c>
      <c r="Q1657" s="183">
        <v>4.7999999999999996E-3</v>
      </c>
      <c r="R1657" s="183">
        <f>Q1657*H1657</f>
        <v>0.28243200000000002</v>
      </c>
      <c r="S1657" s="183">
        <v>0</v>
      </c>
      <c r="T1657" s="184">
        <f>S1657*H1657</f>
        <v>0</v>
      </c>
      <c r="U1657" s="35"/>
      <c r="V1657" s="35"/>
      <c r="W1657" s="35"/>
      <c r="X1657" s="35"/>
      <c r="Y1657" s="35"/>
      <c r="Z1657" s="35"/>
      <c r="AA1657" s="35"/>
      <c r="AB1657" s="35"/>
      <c r="AC1657" s="35"/>
      <c r="AD1657" s="35"/>
      <c r="AE1657" s="35"/>
      <c r="AR1657" s="185" t="s">
        <v>305</v>
      </c>
      <c r="AT1657" s="185" t="s">
        <v>151</v>
      </c>
      <c r="AU1657" s="185" t="s">
        <v>83</v>
      </c>
      <c r="AY1657" s="18" t="s">
        <v>149</v>
      </c>
      <c r="BE1657" s="186">
        <f>IF(N1657="základní",J1657,0)</f>
        <v>0</v>
      </c>
      <c r="BF1657" s="186">
        <f>IF(N1657="snížená",J1657,0)</f>
        <v>0</v>
      </c>
      <c r="BG1657" s="186">
        <f>IF(N1657="zákl. přenesená",J1657,0)</f>
        <v>0</v>
      </c>
      <c r="BH1657" s="186">
        <f>IF(N1657="sníž. přenesená",J1657,0)</f>
        <v>0</v>
      </c>
      <c r="BI1657" s="186">
        <f>IF(N1657="nulová",J1657,0)</f>
        <v>0</v>
      </c>
      <c r="BJ1657" s="18" t="s">
        <v>81</v>
      </c>
      <c r="BK1657" s="186">
        <f>ROUND(I1657*H1657,2)</f>
        <v>0</v>
      </c>
      <c r="BL1657" s="18" t="s">
        <v>305</v>
      </c>
      <c r="BM1657" s="185" t="s">
        <v>2079</v>
      </c>
    </row>
    <row r="1658" spans="1:65" s="2" customFormat="1" ht="11.25">
      <c r="A1658" s="35"/>
      <c r="B1658" s="36"/>
      <c r="C1658" s="37"/>
      <c r="D1658" s="187" t="s">
        <v>158</v>
      </c>
      <c r="E1658" s="37"/>
      <c r="F1658" s="188" t="s">
        <v>2053</v>
      </c>
      <c r="G1658" s="37"/>
      <c r="H1658" s="37"/>
      <c r="I1658" s="189"/>
      <c r="J1658" s="37"/>
      <c r="K1658" s="37"/>
      <c r="L1658" s="40"/>
      <c r="M1658" s="190"/>
      <c r="N1658" s="191"/>
      <c r="O1658" s="65"/>
      <c r="P1658" s="65"/>
      <c r="Q1658" s="65"/>
      <c r="R1658" s="65"/>
      <c r="S1658" s="65"/>
      <c r="T1658" s="66"/>
      <c r="U1658" s="35"/>
      <c r="V1658" s="35"/>
      <c r="W1658" s="35"/>
      <c r="X1658" s="35"/>
      <c r="Y1658" s="35"/>
      <c r="Z1658" s="35"/>
      <c r="AA1658" s="35"/>
      <c r="AB1658" s="35"/>
      <c r="AC1658" s="35"/>
      <c r="AD1658" s="35"/>
      <c r="AE1658" s="35"/>
      <c r="AT1658" s="18" t="s">
        <v>158</v>
      </c>
      <c r="AU1658" s="18" t="s">
        <v>83</v>
      </c>
    </row>
    <row r="1659" spans="1:65" s="2" customFormat="1" ht="11.25">
      <c r="A1659" s="35"/>
      <c r="B1659" s="36"/>
      <c r="C1659" s="37"/>
      <c r="D1659" s="192" t="s">
        <v>160</v>
      </c>
      <c r="E1659" s="37"/>
      <c r="F1659" s="193" t="s">
        <v>2054</v>
      </c>
      <c r="G1659" s="37"/>
      <c r="H1659" s="37"/>
      <c r="I1659" s="189"/>
      <c r="J1659" s="37"/>
      <c r="K1659" s="37"/>
      <c r="L1659" s="40"/>
      <c r="M1659" s="190"/>
      <c r="N1659" s="191"/>
      <c r="O1659" s="65"/>
      <c r="P1659" s="65"/>
      <c r="Q1659" s="65"/>
      <c r="R1659" s="65"/>
      <c r="S1659" s="65"/>
      <c r="T1659" s="66"/>
      <c r="U1659" s="35"/>
      <c r="V1659" s="35"/>
      <c r="W1659" s="35"/>
      <c r="X1659" s="35"/>
      <c r="Y1659" s="35"/>
      <c r="Z1659" s="35"/>
      <c r="AA1659" s="35"/>
      <c r="AB1659" s="35"/>
      <c r="AC1659" s="35"/>
      <c r="AD1659" s="35"/>
      <c r="AE1659" s="35"/>
      <c r="AT1659" s="18" t="s">
        <v>160</v>
      </c>
      <c r="AU1659" s="18" t="s">
        <v>83</v>
      </c>
    </row>
    <row r="1660" spans="1:65" s="2" customFormat="1" ht="29.25">
      <c r="A1660" s="35"/>
      <c r="B1660" s="36"/>
      <c r="C1660" s="37"/>
      <c r="D1660" s="187" t="s">
        <v>162</v>
      </c>
      <c r="E1660" s="37"/>
      <c r="F1660" s="194" t="s">
        <v>2080</v>
      </c>
      <c r="G1660" s="37"/>
      <c r="H1660" s="37"/>
      <c r="I1660" s="189"/>
      <c r="J1660" s="37"/>
      <c r="K1660" s="37"/>
      <c r="L1660" s="40"/>
      <c r="M1660" s="190"/>
      <c r="N1660" s="191"/>
      <c r="O1660" s="65"/>
      <c r="P1660" s="65"/>
      <c r="Q1660" s="65"/>
      <c r="R1660" s="65"/>
      <c r="S1660" s="65"/>
      <c r="T1660" s="66"/>
      <c r="U1660" s="35"/>
      <c r="V1660" s="35"/>
      <c r="W1660" s="35"/>
      <c r="X1660" s="35"/>
      <c r="Y1660" s="35"/>
      <c r="Z1660" s="35"/>
      <c r="AA1660" s="35"/>
      <c r="AB1660" s="35"/>
      <c r="AC1660" s="35"/>
      <c r="AD1660" s="35"/>
      <c r="AE1660" s="35"/>
      <c r="AT1660" s="18" t="s">
        <v>162</v>
      </c>
      <c r="AU1660" s="18" t="s">
        <v>83</v>
      </c>
    </row>
    <row r="1661" spans="1:65" s="14" customFormat="1" ht="11.25">
      <c r="B1661" s="206"/>
      <c r="C1661" s="207"/>
      <c r="D1661" s="187" t="s">
        <v>169</v>
      </c>
      <c r="E1661" s="208" t="s">
        <v>19</v>
      </c>
      <c r="F1661" s="209" t="s">
        <v>231</v>
      </c>
      <c r="G1661" s="207"/>
      <c r="H1661" s="208" t="s">
        <v>19</v>
      </c>
      <c r="I1661" s="210"/>
      <c r="J1661" s="207"/>
      <c r="K1661" s="207"/>
      <c r="L1661" s="211"/>
      <c r="M1661" s="212"/>
      <c r="N1661" s="213"/>
      <c r="O1661" s="213"/>
      <c r="P1661" s="213"/>
      <c r="Q1661" s="213"/>
      <c r="R1661" s="213"/>
      <c r="S1661" s="213"/>
      <c r="T1661" s="214"/>
      <c r="AT1661" s="215" t="s">
        <v>169</v>
      </c>
      <c r="AU1661" s="215" t="s">
        <v>83</v>
      </c>
      <c r="AV1661" s="14" t="s">
        <v>81</v>
      </c>
      <c r="AW1661" s="14" t="s">
        <v>34</v>
      </c>
      <c r="AX1661" s="14" t="s">
        <v>73</v>
      </c>
      <c r="AY1661" s="215" t="s">
        <v>149</v>
      </c>
    </row>
    <row r="1662" spans="1:65" s="13" customFormat="1" ht="11.25">
      <c r="B1662" s="195"/>
      <c r="C1662" s="196"/>
      <c r="D1662" s="187" t="s">
        <v>169</v>
      </c>
      <c r="E1662" s="197" t="s">
        <v>19</v>
      </c>
      <c r="F1662" s="198" t="s">
        <v>1236</v>
      </c>
      <c r="G1662" s="196"/>
      <c r="H1662" s="199">
        <v>4.5</v>
      </c>
      <c r="I1662" s="200"/>
      <c r="J1662" s="196"/>
      <c r="K1662" s="196"/>
      <c r="L1662" s="201"/>
      <c r="M1662" s="202"/>
      <c r="N1662" s="203"/>
      <c r="O1662" s="203"/>
      <c r="P1662" s="203"/>
      <c r="Q1662" s="203"/>
      <c r="R1662" s="203"/>
      <c r="S1662" s="203"/>
      <c r="T1662" s="204"/>
      <c r="AT1662" s="205" t="s">
        <v>169</v>
      </c>
      <c r="AU1662" s="205" t="s">
        <v>83</v>
      </c>
      <c r="AV1662" s="13" t="s">
        <v>83</v>
      </c>
      <c r="AW1662" s="13" t="s">
        <v>34</v>
      </c>
      <c r="AX1662" s="13" t="s">
        <v>73</v>
      </c>
      <c r="AY1662" s="205" t="s">
        <v>149</v>
      </c>
    </row>
    <row r="1663" spans="1:65" s="14" customFormat="1" ht="11.25">
      <c r="B1663" s="206"/>
      <c r="C1663" s="207"/>
      <c r="D1663" s="187" t="s">
        <v>169</v>
      </c>
      <c r="E1663" s="208" t="s">
        <v>19</v>
      </c>
      <c r="F1663" s="209" t="s">
        <v>214</v>
      </c>
      <c r="G1663" s="207"/>
      <c r="H1663" s="208" t="s">
        <v>19</v>
      </c>
      <c r="I1663" s="210"/>
      <c r="J1663" s="207"/>
      <c r="K1663" s="207"/>
      <c r="L1663" s="211"/>
      <c r="M1663" s="212"/>
      <c r="N1663" s="213"/>
      <c r="O1663" s="213"/>
      <c r="P1663" s="213"/>
      <c r="Q1663" s="213"/>
      <c r="R1663" s="213"/>
      <c r="S1663" s="213"/>
      <c r="T1663" s="214"/>
      <c r="AT1663" s="215" t="s">
        <v>169</v>
      </c>
      <c r="AU1663" s="215" t="s">
        <v>83</v>
      </c>
      <c r="AV1663" s="14" t="s">
        <v>81</v>
      </c>
      <c r="AW1663" s="14" t="s">
        <v>34</v>
      </c>
      <c r="AX1663" s="14" t="s">
        <v>73</v>
      </c>
      <c r="AY1663" s="215" t="s">
        <v>149</v>
      </c>
    </row>
    <row r="1664" spans="1:65" s="13" customFormat="1" ht="11.25">
      <c r="B1664" s="195"/>
      <c r="C1664" s="196"/>
      <c r="D1664" s="187" t="s">
        <v>169</v>
      </c>
      <c r="E1664" s="197" t="s">
        <v>19</v>
      </c>
      <c r="F1664" s="198" t="s">
        <v>1237</v>
      </c>
      <c r="G1664" s="196"/>
      <c r="H1664" s="199">
        <v>54.34</v>
      </c>
      <c r="I1664" s="200"/>
      <c r="J1664" s="196"/>
      <c r="K1664" s="196"/>
      <c r="L1664" s="201"/>
      <c r="M1664" s="202"/>
      <c r="N1664" s="203"/>
      <c r="O1664" s="203"/>
      <c r="P1664" s="203"/>
      <c r="Q1664" s="203"/>
      <c r="R1664" s="203"/>
      <c r="S1664" s="203"/>
      <c r="T1664" s="204"/>
      <c r="AT1664" s="205" t="s">
        <v>169</v>
      </c>
      <c r="AU1664" s="205" t="s">
        <v>83</v>
      </c>
      <c r="AV1664" s="13" t="s">
        <v>83</v>
      </c>
      <c r="AW1664" s="13" t="s">
        <v>34</v>
      </c>
      <c r="AX1664" s="13" t="s">
        <v>73</v>
      </c>
      <c r="AY1664" s="205" t="s">
        <v>149</v>
      </c>
    </row>
    <row r="1665" spans="1:65" s="2" customFormat="1" ht="16.5" customHeight="1">
      <c r="A1665" s="35"/>
      <c r="B1665" s="36"/>
      <c r="C1665" s="174" t="s">
        <v>2081</v>
      </c>
      <c r="D1665" s="174" t="s">
        <v>151</v>
      </c>
      <c r="E1665" s="175" t="s">
        <v>2082</v>
      </c>
      <c r="F1665" s="176" t="s">
        <v>2083</v>
      </c>
      <c r="G1665" s="177" t="s">
        <v>154</v>
      </c>
      <c r="H1665" s="178">
        <v>48.25</v>
      </c>
      <c r="I1665" s="179"/>
      <c r="J1665" s="180">
        <f>ROUND(I1665*H1665,2)</f>
        <v>0</v>
      </c>
      <c r="K1665" s="176" t="s">
        <v>155</v>
      </c>
      <c r="L1665" s="40"/>
      <c r="M1665" s="181" t="s">
        <v>19</v>
      </c>
      <c r="N1665" s="182" t="s">
        <v>44</v>
      </c>
      <c r="O1665" s="65"/>
      <c r="P1665" s="183">
        <f>O1665*H1665</f>
        <v>0</v>
      </c>
      <c r="Q1665" s="183">
        <v>6.6E-4</v>
      </c>
      <c r="R1665" s="183">
        <f>Q1665*H1665</f>
        <v>3.1844999999999998E-2</v>
      </c>
      <c r="S1665" s="183">
        <v>0</v>
      </c>
      <c r="T1665" s="184">
        <f>S1665*H1665</f>
        <v>0</v>
      </c>
      <c r="U1665" s="35"/>
      <c r="V1665" s="35"/>
      <c r="W1665" s="35"/>
      <c r="X1665" s="35"/>
      <c r="Y1665" s="35"/>
      <c r="Z1665" s="35"/>
      <c r="AA1665" s="35"/>
      <c r="AB1665" s="35"/>
      <c r="AC1665" s="35"/>
      <c r="AD1665" s="35"/>
      <c r="AE1665" s="35"/>
      <c r="AR1665" s="185" t="s">
        <v>305</v>
      </c>
      <c r="AT1665" s="185" t="s">
        <v>151</v>
      </c>
      <c r="AU1665" s="185" t="s">
        <v>83</v>
      </c>
      <c r="AY1665" s="18" t="s">
        <v>149</v>
      </c>
      <c r="BE1665" s="186">
        <f>IF(N1665="základní",J1665,0)</f>
        <v>0</v>
      </c>
      <c r="BF1665" s="186">
        <f>IF(N1665="snížená",J1665,0)</f>
        <v>0</v>
      </c>
      <c r="BG1665" s="186">
        <f>IF(N1665="zákl. přenesená",J1665,0)</f>
        <v>0</v>
      </c>
      <c r="BH1665" s="186">
        <f>IF(N1665="sníž. přenesená",J1665,0)</f>
        <v>0</v>
      </c>
      <c r="BI1665" s="186">
        <f>IF(N1665="nulová",J1665,0)</f>
        <v>0</v>
      </c>
      <c r="BJ1665" s="18" t="s">
        <v>81</v>
      </c>
      <c r="BK1665" s="186">
        <f>ROUND(I1665*H1665,2)</f>
        <v>0</v>
      </c>
      <c r="BL1665" s="18" t="s">
        <v>305</v>
      </c>
      <c r="BM1665" s="185" t="s">
        <v>2084</v>
      </c>
    </row>
    <row r="1666" spans="1:65" s="2" customFormat="1" ht="11.25">
      <c r="A1666" s="35"/>
      <c r="B1666" s="36"/>
      <c r="C1666" s="37"/>
      <c r="D1666" s="187" t="s">
        <v>158</v>
      </c>
      <c r="E1666" s="37"/>
      <c r="F1666" s="188" t="s">
        <v>2085</v>
      </c>
      <c r="G1666" s="37"/>
      <c r="H1666" s="37"/>
      <c r="I1666" s="189"/>
      <c r="J1666" s="37"/>
      <c r="K1666" s="37"/>
      <c r="L1666" s="40"/>
      <c r="M1666" s="190"/>
      <c r="N1666" s="191"/>
      <c r="O1666" s="65"/>
      <c r="P1666" s="65"/>
      <c r="Q1666" s="65"/>
      <c r="R1666" s="65"/>
      <c r="S1666" s="65"/>
      <c r="T1666" s="66"/>
      <c r="U1666" s="35"/>
      <c r="V1666" s="35"/>
      <c r="W1666" s="35"/>
      <c r="X1666" s="35"/>
      <c r="Y1666" s="35"/>
      <c r="Z1666" s="35"/>
      <c r="AA1666" s="35"/>
      <c r="AB1666" s="35"/>
      <c r="AC1666" s="35"/>
      <c r="AD1666" s="35"/>
      <c r="AE1666" s="35"/>
      <c r="AT1666" s="18" t="s">
        <v>158</v>
      </c>
      <c r="AU1666" s="18" t="s">
        <v>83</v>
      </c>
    </row>
    <row r="1667" spans="1:65" s="2" customFormat="1" ht="11.25">
      <c r="A1667" s="35"/>
      <c r="B1667" s="36"/>
      <c r="C1667" s="37"/>
      <c r="D1667" s="192" t="s">
        <v>160</v>
      </c>
      <c r="E1667" s="37"/>
      <c r="F1667" s="193" t="s">
        <v>2086</v>
      </c>
      <c r="G1667" s="37"/>
      <c r="H1667" s="37"/>
      <c r="I1667" s="189"/>
      <c r="J1667" s="37"/>
      <c r="K1667" s="37"/>
      <c r="L1667" s="40"/>
      <c r="M1667" s="190"/>
      <c r="N1667" s="191"/>
      <c r="O1667" s="65"/>
      <c r="P1667" s="65"/>
      <c r="Q1667" s="65"/>
      <c r="R1667" s="65"/>
      <c r="S1667" s="65"/>
      <c r="T1667" s="66"/>
      <c r="U1667" s="35"/>
      <c r="V1667" s="35"/>
      <c r="W1667" s="35"/>
      <c r="X1667" s="35"/>
      <c r="Y1667" s="35"/>
      <c r="Z1667" s="35"/>
      <c r="AA1667" s="35"/>
      <c r="AB1667" s="35"/>
      <c r="AC1667" s="35"/>
      <c r="AD1667" s="35"/>
      <c r="AE1667" s="35"/>
      <c r="AT1667" s="18" t="s">
        <v>160</v>
      </c>
      <c r="AU1667" s="18" t="s">
        <v>83</v>
      </c>
    </row>
    <row r="1668" spans="1:65" s="2" customFormat="1" ht="29.25">
      <c r="A1668" s="35"/>
      <c r="B1668" s="36"/>
      <c r="C1668" s="37"/>
      <c r="D1668" s="187" t="s">
        <v>162</v>
      </c>
      <c r="E1668" s="37"/>
      <c r="F1668" s="194" t="s">
        <v>2087</v>
      </c>
      <c r="G1668" s="37"/>
      <c r="H1668" s="37"/>
      <c r="I1668" s="189"/>
      <c r="J1668" s="37"/>
      <c r="K1668" s="37"/>
      <c r="L1668" s="40"/>
      <c r="M1668" s="190"/>
      <c r="N1668" s="191"/>
      <c r="O1668" s="65"/>
      <c r="P1668" s="65"/>
      <c r="Q1668" s="65"/>
      <c r="R1668" s="65"/>
      <c r="S1668" s="65"/>
      <c r="T1668" s="66"/>
      <c r="U1668" s="35"/>
      <c r="V1668" s="35"/>
      <c r="W1668" s="35"/>
      <c r="X1668" s="35"/>
      <c r="Y1668" s="35"/>
      <c r="Z1668" s="35"/>
      <c r="AA1668" s="35"/>
      <c r="AB1668" s="35"/>
      <c r="AC1668" s="35"/>
      <c r="AD1668" s="35"/>
      <c r="AE1668" s="35"/>
      <c r="AT1668" s="18" t="s">
        <v>162</v>
      </c>
      <c r="AU1668" s="18" t="s">
        <v>83</v>
      </c>
    </row>
    <row r="1669" spans="1:65" s="14" customFormat="1" ht="11.25">
      <c r="B1669" s="206"/>
      <c r="C1669" s="207"/>
      <c r="D1669" s="187" t="s">
        <v>169</v>
      </c>
      <c r="E1669" s="208" t="s">
        <v>19</v>
      </c>
      <c r="F1669" s="209" t="s">
        <v>231</v>
      </c>
      <c r="G1669" s="207"/>
      <c r="H1669" s="208" t="s">
        <v>19</v>
      </c>
      <c r="I1669" s="210"/>
      <c r="J1669" s="207"/>
      <c r="K1669" s="207"/>
      <c r="L1669" s="211"/>
      <c r="M1669" s="212"/>
      <c r="N1669" s="213"/>
      <c r="O1669" s="213"/>
      <c r="P1669" s="213"/>
      <c r="Q1669" s="213"/>
      <c r="R1669" s="213"/>
      <c r="S1669" s="213"/>
      <c r="T1669" s="214"/>
      <c r="AT1669" s="215" t="s">
        <v>169</v>
      </c>
      <c r="AU1669" s="215" t="s">
        <v>83</v>
      </c>
      <c r="AV1669" s="14" t="s">
        <v>81</v>
      </c>
      <c r="AW1669" s="14" t="s">
        <v>34</v>
      </c>
      <c r="AX1669" s="14" t="s">
        <v>73</v>
      </c>
      <c r="AY1669" s="215" t="s">
        <v>149</v>
      </c>
    </row>
    <row r="1670" spans="1:65" s="13" customFormat="1" ht="11.25">
      <c r="B1670" s="195"/>
      <c r="C1670" s="196"/>
      <c r="D1670" s="187" t="s">
        <v>169</v>
      </c>
      <c r="E1670" s="197" t="s">
        <v>19</v>
      </c>
      <c r="F1670" s="198" t="s">
        <v>1236</v>
      </c>
      <c r="G1670" s="196"/>
      <c r="H1670" s="199">
        <v>4.5</v>
      </c>
      <c r="I1670" s="200"/>
      <c r="J1670" s="196"/>
      <c r="K1670" s="196"/>
      <c r="L1670" s="201"/>
      <c r="M1670" s="202"/>
      <c r="N1670" s="203"/>
      <c r="O1670" s="203"/>
      <c r="P1670" s="203"/>
      <c r="Q1670" s="203"/>
      <c r="R1670" s="203"/>
      <c r="S1670" s="203"/>
      <c r="T1670" s="204"/>
      <c r="AT1670" s="205" t="s">
        <v>169</v>
      </c>
      <c r="AU1670" s="205" t="s">
        <v>83</v>
      </c>
      <c r="AV1670" s="13" t="s">
        <v>83</v>
      </c>
      <c r="AW1670" s="13" t="s">
        <v>34</v>
      </c>
      <c r="AX1670" s="13" t="s">
        <v>73</v>
      </c>
      <c r="AY1670" s="205" t="s">
        <v>149</v>
      </c>
    </row>
    <row r="1671" spans="1:65" s="14" customFormat="1" ht="11.25">
      <c r="B1671" s="206"/>
      <c r="C1671" s="207"/>
      <c r="D1671" s="187" t="s">
        <v>169</v>
      </c>
      <c r="E1671" s="208" t="s">
        <v>19</v>
      </c>
      <c r="F1671" s="209" t="s">
        <v>214</v>
      </c>
      <c r="G1671" s="207"/>
      <c r="H1671" s="208" t="s">
        <v>19</v>
      </c>
      <c r="I1671" s="210"/>
      <c r="J1671" s="207"/>
      <c r="K1671" s="207"/>
      <c r="L1671" s="211"/>
      <c r="M1671" s="212"/>
      <c r="N1671" s="213"/>
      <c r="O1671" s="213"/>
      <c r="P1671" s="213"/>
      <c r="Q1671" s="213"/>
      <c r="R1671" s="213"/>
      <c r="S1671" s="213"/>
      <c r="T1671" s="214"/>
      <c r="AT1671" s="215" t="s">
        <v>169</v>
      </c>
      <c r="AU1671" s="215" t="s">
        <v>83</v>
      </c>
      <c r="AV1671" s="14" t="s">
        <v>81</v>
      </c>
      <c r="AW1671" s="14" t="s">
        <v>34</v>
      </c>
      <c r="AX1671" s="14" t="s">
        <v>73</v>
      </c>
      <c r="AY1671" s="215" t="s">
        <v>149</v>
      </c>
    </row>
    <row r="1672" spans="1:65" s="13" customFormat="1" ht="11.25">
      <c r="B1672" s="195"/>
      <c r="C1672" s="196"/>
      <c r="D1672" s="187" t="s">
        <v>169</v>
      </c>
      <c r="E1672" s="197" t="s">
        <v>19</v>
      </c>
      <c r="F1672" s="198" t="s">
        <v>1467</v>
      </c>
      <c r="G1672" s="196"/>
      <c r="H1672" s="199">
        <v>43.75</v>
      </c>
      <c r="I1672" s="200"/>
      <c r="J1672" s="196"/>
      <c r="K1672" s="196"/>
      <c r="L1672" s="201"/>
      <c r="M1672" s="202"/>
      <c r="N1672" s="203"/>
      <c r="O1672" s="203"/>
      <c r="P1672" s="203"/>
      <c r="Q1672" s="203"/>
      <c r="R1672" s="203"/>
      <c r="S1672" s="203"/>
      <c r="T1672" s="204"/>
      <c r="AT1672" s="205" t="s">
        <v>169</v>
      </c>
      <c r="AU1672" s="205" t="s">
        <v>83</v>
      </c>
      <c r="AV1672" s="13" t="s">
        <v>83</v>
      </c>
      <c r="AW1672" s="13" t="s">
        <v>34</v>
      </c>
      <c r="AX1672" s="13" t="s">
        <v>73</v>
      </c>
      <c r="AY1672" s="205" t="s">
        <v>149</v>
      </c>
    </row>
    <row r="1673" spans="1:65" s="12" customFormat="1" ht="22.9" customHeight="1">
      <c r="B1673" s="158"/>
      <c r="C1673" s="159"/>
      <c r="D1673" s="160" t="s">
        <v>72</v>
      </c>
      <c r="E1673" s="172" t="s">
        <v>2088</v>
      </c>
      <c r="F1673" s="172" t="s">
        <v>2089</v>
      </c>
      <c r="G1673" s="159"/>
      <c r="H1673" s="159"/>
      <c r="I1673" s="162"/>
      <c r="J1673" s="173">
        <f>BK1673</f>
        <v>0</v>
      </c>
      <c r="K1673" s="159"/>
      <c r="L1673" s="164"/>
      <c r="M1673" s="165"/>
      <c r="N1673" s="166"/>
      <c r="O1673" s="166"/>
      <c r="P1673" s="167">
        <f>SUM(P1674:P1687)</f>
        <v>0</v>
      </c>
      <c r="Q1673" s="166"/>
      <c r="R1673" s="167">
        <f>SUM(R1674:R1687)</f>
        <v>6.5280900000000003E-2</v>
      </c>
      <c r="S1673" s="166"/>
      <c r="T1673" s="168">
        <f>SUM(T1674:T1687)</f>
        <v>0</v>
      </c>
      <c r="AR1673" s="169" t="s">
        <v>83</v>
      </c>
      <c r="AT1673" s="170" t="s">
        <v>72</v>
      </c>
      <c r="AU1673" s="170" t="s">
        <v>81</v>
      </c>
      <c r="AY1673" s="169" t="s">
        <v>149</v>
      </c>
      <c r="BK1673" s="171">
        <f>SUM(BK1674:BK1687)</f>
        <v>0</v>
      </c>
    </row>
    <row r="1674" spans="1:65" s="2" customFormat="1" ht="16.5" customHeight="1">
      <c r="A1674" s="35"/>
      <c r="B1674" s="36"/>
      <c r="C1674" s="174" t="s">
        <v>2090</v>
      </c>
      <c r="D1674" s="174" t="s">
        <v>151</v>
      </c>
      <c r="E1674" s="175" t="s">
        <v>2091</v>
      </c>
      <c r="F1674" s="176" t="s">
        <v>2092</v>
      </c>
      <c r="G1674" s="177" t="s">
        <v>154</v>
      </c>
      <c r="H1674" s="178">
        <v>141.91499999999999</v>
      </c>
      <c r="I1674" s="179"/>
      <c r="J1674" s="180">
        <f>ROUND(I1674*H1674,2)</f>
        <v>0</v>
      </c>
      <c r="K1674" s="176" t="s">
        <v>155</v>
      </c>
      <c r="L1674" s="40"/>
      <c r="M1674" s="181" t="s">
        <v>19</v>
      </c>
      <c r="N1674" s="182" t="s">
        <v>44</v>
      </c>
      <c r="O1674" s="65"/>
      <c r="P1674" s="183">
        <f>O1674*H1674</f>
        <v>0</v>
      </c>
      <c r="Q1674" s="183">
        <v>2.0000000000000001E-4</v>
      </c>
      <c r="R1674" s="183">
        <f>Q1674*H1674</f>
        <v>2.8382999999999999E-2</v>
      </c>
      <c r="S1674" s="183">
        <v>0</v>
      </c>
      <c r="T1674" s="184">
        <f>S1674*H1674</f>
        <v>0</v>
      </c>
      <c r="U1674" s="35"/>
      <c r="V1674" s="35"/>
      <c r="W1674" s="35"/>
      <c r="X1674" s="35"/>
      <c r="Y1674" s="35"/>
      <c r="Z1674" s="35"/>
      <c r="AA1674" s="35"/>
      <c r="AB1674" s="35"/>
      <c r="AC1674" s="35"/>
      <c r="AD1674" s="35"/>
      <c r="AE1674" s="35"/>
      <c r="AR1674" s="185" t="s">
        <v>305</v>
      </c>
      <c r="AT1674" s="185" t="s">
        <v>151</v>
      </c>
      <c r="AU1674" s="185" t="s">
        <v>83</v>
      </c>
      <c r="AY1674" s="18" t="s">
        <v>149</v>
      </c>
      <c r="BE1674" s="186">
        <f>IF(N1674="základní",J1674,0)</f>
        <v>0</v>
      </c>
      <c r="BF1674" s="186">
        <f>IF(N1674="snížená",J1674,0)</f>
        <v>0</v>
      </c>
      <c r="BG1674" s="186">
        <f>IF(N1674="zákl. přenesená",J1674,0)</f>
        <v>0</v>
      </c>
      <c r="BH1674" s="186">
        <f>IF(N1674="sníž. přenesená",J1674,0)</f>
        <v>0</v>
      </c>
      <c r="BI1674" s="186">
        <f>IF(N1674="nulová",J1674,0)</f>
        <v>0</v>
      </c>
      <c r="BJ1674" s="18" t="s">
        <v>81</v>
      </c>
      <c r="BK1674" s="186">
        <f>ROUND(I1674*H1674,2)</f>
        <v>0</v>
      </c>
      <c r="BL1674" s="18" t="s">
        <v>305</v>
      </c>
      <c r="BM1674" s="185" t="s">
        <v>2093</v>
      </c>
    </row>
    <row r="1675" spans="1:65" s="2" customFormat="1" ht="11.25">
      <c r="A1675" s="35"/>
      <c r="B1675" s="36"/>
      <c r="C1675" s="37"/>
      <c r="D1675" s="187" t="s">
        <v>158</v>
      </c>
      <c r="E1675" s="37"/>
      <c r="F1675" s="188" t="s">
        <v>2094</v>
      </c>
      <c r="G1675" s="37"/>
      <c r="H1675" s="37"/>
      <c r="I1675" s="189"/>
      <c r="J1675" s="37"/>
      <c r="K1675" s="37"/>
      <c r="L1675" s="40"/>
      <c r="M1675" s="190"/>
      <c r="N1675" s="191"/>
      <c r="O1675" s="65"/>
      <c r="P1675" s="65"/>
      <c r="Q1675" s="65"/>
      <c r="R1675" s="65"/>
      <c r="S1675" s="65"/>
      <c r="T1675" s="66"/>
      <c r="U1675" s="35"/>
      <c r="V1675" s="35"/>
      <c r="W1675" s="35"/>
      <c r="X1675" s="35"/>
      <c r="Y1675" s="35"/>
      <c r="Z1675" s="35"/>
      <c r="AA1675" s="35"/>
      <c r="AB1675" s="35"/>
      <c r="AC1675" s="35"/>
      <c r="AD1675" s="35"/>
      <c r="AE1675" s="35"/>
      <c r="AT1675" s="18" t="s">
        <v>158</v>
      </c>
      <c r="AU1675" s="18" t="s">
        <v>83</v>
      </c>
    </row>
    <row r="1676" spans="1:65" s="2" customFormat="1" ht="11.25">
      <c r="A1676" s="35"/>
      <c r="B1676" s="36"/>
      <c r="C1676" s="37"/>
      <c r="D1676" s="192" t="s">
        <v>160</v>
      </c>
      <c r="E1676" s="37"/>
      <c r="F1676" s="193" t="s">
        <v>2095</v>
      </c>
      <c r="G1676" s="37"/>
      <c r="H1676" s="37"/>
      <c r="I1676" s="189"/>
      <c r="J1676" s="37"/>
      <c r="K1676" s="37"/>
      <c r="L1676" s="40"/>
      <c r="M1676" s="190"/>
      <c r="N1676" s="191"/>
      <c r="O1676" s="65"/>
      <c r="P1676" s="65"/>
      <c r="Q1676" s="65"/>
      <c r="R1676" s="65"/>
      <c r="S1676" s="65"/>
      <c r="T1676" s="66"/>
      <c r="U1676" s="35"/>
      <c r="V1676" s="35"/>
      <c r="W1676" s="35"/>
      <c r="X1676" s="35"/>
      <c r="Y1676" s="35"/>
      <c r="Z1676" s="35"/>
      <c r="AA1676" s="35"/>
      <c r="AB1676" s="35"/>
      <c r="AC1676" s="35"/>
      <c r="AD1676" s="35"/>
      <c r="AE1676" s="35"/>
      <c r="AT1676" s="18" t="s">
        <v>160</v>
      </c>
      <c r="AU1676" s="18" t="s">
        <v>83</v>
      </c>
    </row>
    <row r="1677" spans="1:65" s="14" customFormat="1" ht="11.25">
      <c r="B1677" s="206"/>
      <c r="C1677" s="207"/>
      <c r="D1677" s="187" t="s">
        <v>169</v>
      </c>
      <c r="E1677" s="208" t="s">
        <v>19</v>
      </c>
      <c r="F1677" s="209" t="s">
        <v>731</v>
      </c>
      <c r="G1677" s="207"/>
      <c r="H1677" s="208" t="s">
        <v>19</v>
      </c>
      <c r="I1677" s="210"/>
      <c r="J1677" s="207"/>
      <c r="K1677" s="207"/>
      <c r="L1677" s="211"/>
      <c r="M1677" s="212"/>
      <c r="N1677" s="213"/>
      <c r="O1677" s="213"/>
      <c r="P1677" s="213"/>
      <c r="Q1677" s="213"/>
      <c r="R1677" s="213"/>
      <c r="S1677" s="213"/>
      <c r="T1677" s="214"/>
      <c r="AT1677" s="215" t="s">
        <v>169</v>
      </c>
      <c r="AU1677" s="215" t="s">
        <v>83</v>
      </c>
      <c r="AV1677" s="14" t="s">
        <v>81</v>
      </c>
      <c r="AW1677" s="14" t="s">
        <v>34</v>
      </c>
      <c r="AX1677" s="14" t="s">
        <v>73</v>
      </c>
      <c r="AY1677" s="215" t="s">
        <v>149</v>
      </c>
    </row>
    <row r="1678" spans="1:65" s="13" customFormat="1" ht="11.25">
      <c r="B1678" s="195"/>
      <c r="C1678" s="196"/>
      <c r="D1678" s="187" t="s">
        <v>169</v>
      </c>
      <c r="E1678" s="197" t="s">
        <v>19</v>
      </c>
      <c r="F1678" s="198" t="s">
        <v>2096</v>
      </c>
      <c r="G1678" s="196"/>
      <c r="H1678" s="199">
        <v>27.09</v>
      </c>
      <c r="I1678" s="200"/>
      <c r="J1678" s="196"/>
      <c r="K1678" s="196"/>
      <c r="L1678" s="201"/>
      <c r="M1678" s="202"/>
      <c r="N1678" s="203"/>
      <c r="O1678" s="203"/>
      <c r="P1678" s="203"/>
      <c r="Q1678" s="203"/>
      <c r="R1678" s="203"/>
      <c r="S1678" s="203"/>
      <c r="T1678" s="204"/>
      <c r="AT1678" s="205" t="s">
        <v>169</v>
      </c>
      <c r="AU1678" s="205" t="s">
        <v>83</v>
      </c>
      <c r="AV1678" s="13" t="s">
        <v>83</v>
      </c>
      <c r="AW1678" s="13" t="s">
        <v>34</v>
      </c>
      <c r="AX1678" s="13" t="s">
        <v>73</v>
      </c>
      <c r="AY1678" s="205" t="s">
        <v>149</v>
      </c>
    </row>
    <row r="1679" spans="1:65" s="14" customFormat="1" ht="11.25">
      <c r="B1679" s="206"/>
      <c r="C1679" s="207"/>
      <c r="D1679" s="187" t="s">
        <v>169</v>
      </c>
      <c r="E1679" s="208" t="s">
        <v>19</v>
      </c>
      <c r="F1679" s="209" t="s">
        <v>214</v>
      </c>
      <c r="G1679" s="207"/>
      <c r="H1679" s="208" t="s">
        <v>19</v>
      </c>
      <c r="I1679" s="210"/>
      <c r="J1679" s="207"/>
      <c r="K1679" s="207"/>
      <c r="L1679" s="211"/>
      <c r="M1679" s="212"/>
      <c r="N1679" s="213"/>
      <c r="O1679" s="213"/>
      <c r="P1679" s="213"/>
      <c r="Q1679" s="213"/>
      <c r="R1679" s="213"/>
      <c r="S1679" s="213"/>
      <c r="T1679" s="214"/>
      <c r="AT1679" s="215" t="s">
        <v>169</v>
      </c>
      <c r="AU1679" s="215" t="s">
        <v>83</v>
      </c>
      <c r="AV1679" s="14" t="s">
        <v>81</v>
      </c>
      <c r="AW1679" s="14" t="s">
        <v>34</v>
      </c>
      <c r="AX1679" s="14" t="s">
        <v>73</v>
      </c>
      <c r="AY1679" s="215" t="s">
        <v>149</v>
      </c>
    </row>
    <row r="1680" spans="1:65" s="13" customFormat="1" ht="11.25">
      <c r="B1680" s="195"/>
      <c r="C1680" s="196"/>
      <c r="D1680" s="187" t="s">
        <v>169</v>
      </c>
      <c r="E1680" s="197" t="s">
        <v>19</v>
      </c>
      <c r="F1680" s="198" t="s">
        <v>733</v>
      </c>
      <c r="G1680" s="196"/>
      <c r="H1680" s="199">
        <v>114.825</v>
      </c>
      <c r="I1680" s="200"/>
      <c r="J1680" s="196"/>
      <c r="K1680" s="196"/>
      <c r="L1680" s="201"/>
      <c r="M1680" s="202"/>
      <c r="N1680" s="203"/>
      <c r="O1680" s="203"/>
      <c r="P1680" s="203"/>
      <c r="Q1680" s="203"/>
      <c r="R1680" s="203"/>
      <c r="S1680" s="203"/>
      <c r="T1680" s="204"/>
      <c r="AT1680" s="205" t="s">
        <v>169</v>
      </c>
      <c r="AU1680" s="205" t="s">
        <v>83</v>
      </c>
      <c r="AV1680" s="13" t="s">
        <v>83</v>
      </c>
      <c r="AW1680" s="13" t="s">
        <v>34</v>
      </c>
      <c r="AX1680" s="13" t="s">
        <v>73</v>
      </c>
      <c r="AY1680" s="205" t="s">
        <v>149</v>
      </c>
    </row>
    <row r="1681" spans="1:65" s="2" customFormat="1" ht="16.5" customHeight="1">
      <c r="A1681" s="35"/>
      <c r="B1681" s="36"/>
      <c r="C1681" s="174" t="s">
        <v>2097</v>
      </c>
      <c r="D1681" s="174" t="s">
        <v>151</v>
      </c>
      <c r="E1681" s="175" t="s">
        <v>2098</v>
      </c>
      <c r="F1681" s="176" t="s">
        <v>2099</v>
      </c>
      <c r="G1681" s="177" t="s">
        <v>154</v>
      </c>
      <c r="H1681" s="178">
        <v>141.91499999999999</v>
      </c>
      <c r="I1681" s="179"/>
      <c r="J1681" s="180">
        <f>ROUND(I1681*H1681,2)</f>
        <v>0</v>
      </c>
      <c r="K1681" s="176" t="s">
        <v>155</v>
      </c>
      <c r="L1681" s="40"/>
      <c r="M1681" s="181" t="s">
        <v>19</v>
      </c>
      <c r="N1681" s="182" t="s">
        <v>44</v>
      </c>
      <c r="O1681" s="65"/>
      <c r="P1681" s="183">
        <f>O1681*H1681</f>
        <v>0</v>
      </c>
      <c r="Q1681" s="183">
        <v>2.5999999999999998E-4</v>
      </c>
      <c r="R1681" s="183">
        <f>Q1681*H1681</f>
        <v>3.6897899999999997E-2</v>
      </c>
      <c r="S1681" s="183">
        <v>0</v>
      </c>
      <c r="T1681" s="184">
        <f>S1681*H1681</f>
        <v>0</v>
      </c>
      <c r="U1681" s="35"/>
      <c r="V1681" s="35"/>
      <c r="W1681" s="35"/>
      <c r="X1681" s="35"/>
      <c r="Y1681" s="35"/>
      <c r="Z1681" s="35"/>
      <c r="AA1681" s="35"/>
      <c r="AB1681" s="35"/>
      <c r="AC1681" s="35"/>
      <c r="AD1681" s="35"/>
      <c r="AE1681" s="35"/>
      <c r="AR1681" s="185" t="s">
        <v>305</v>
      </c>
      <c r="AT1681" s="185" t="s">
        <v>151</v>
      </c>
      <c r="AU1681" s="185" t="s">
        <v>83</v>
      </c>
      <c r="AY1681" s="18" t="s">
        <v>149</v>
      </c>
      <c r="BE1681" s="186">
        <f>IF(N1681="základní",J1681,0)</f>
        <v>0</v>
      </c>
      <c r="BF1681" s="186">
        <f>IF(N1681="snížená",J1681,0)</f>
        <v>0</v>
      </c>
      <c r="BG1681" s="186">
        <f>IF(N1681="zákl. přenesená",J1681,0)</f>
        <v>0</v>
      </c>
      <c r="BH1681" s="186">
        <f>IF(N1681="sníž. přenesená",J1681,0)</f>
        <v>0</v>
      </c>
      <c r="BI1681" s="186">
        <f>IF(N1681="nulová",J1681,0)</f>
        <v>0</v>
      </c>
      <c r="BJ1681" s="18" t="s">
        <v>81</v>
      </c>
      <c r="BK1681" s="186">
        <f>ROUND(I1681*H1681,2)</f>
        <v>0</v>
      </c>
      <c r="BL1681" s="18" t="s">
        <v>305</v>
      </c>
      <c r="BM1681" s="185" t="s">
        <v>2100</v>
      </c>
    </row>
    <row r="1682" spans="1:65" s="2" customFormat="1" ht="11.25">
      <c r="A1682" s="35"/>
      <c r="B1682" s="36"/>
      <c r="C1682" s="37"/>
      <c r="D1682" s="187" t="s">
        <v>158</v>
      </c>
      <c r="E1682" s="37"/>
      <c r="F1682" s="188" t="s">
        <v>2101</v>
      </c>
      <c r="G1682" s="37"/>
      <c r="H1682" s="37"/>
      <c r="I1682" s="189"/>
      <c r="J1682" s="37"/>
      <c r="K1682" s="37"/>
      <c r="L1682" s="40"/>
      <c r="M1682" s="190"/>
      <c r="N1682" s="191"/>
      <c r="O1682" s="65"/>
      <c r="P1682" s="65"/>
      <c r="Q1682" s="65"/>
      <c r="R1682" s="65"/>
      <c r="S1682" s="65"/>
      <c r="T1682" s="66"/>
      <c r="U1682" s="35"/>
      <c r="V1682" s="35"/>
      <c r="W1682" s="35"/>
      <c r="X1682" s="35"/>
      <c r="Y1682" s="35"/>
      <c r="Z1682" s="35"/>
      <c r="AA1682" s="35"/>
      <c r="AB1682" s="35"/>
      <c r="AC1682" s="35"/>
      <c r="AD1682" s="35"/>
      <c r="AE1682" s="35"/>
      <c r="AT1682" s="18" t="s">
        <v>158</v>
      </c>
      <c r="AU1682" s="18" t="s">
        <v>83</v>
      </c>
    </row>
    <row r="1683" spans="1:65" s="2" customFormat="1" ht="11.25">
      <c r="A1683" s="35"/>
      <c r="B1683" s="36"/>
      <c r="C1683" s="37"/>
      <c r="D1683" s="192" t="s">
        <v>160</v>
      </c>
      <c r="E1683" s="37"/>
      <c r="F1683" s="193" t="s">
        <v>2102</v>
      </c>
      <c r="G1683" s="37"/>
      <c r="H1683" s="37"/>
      <c r="I1683" s="189"/>
      <c r="J1683" s="37"/>
      <c r="K1683" s="37"/>
      <c r="L1683" s="40"/>
      <c r="M1683" s="190"/>
      <c r="N1683" s="191"/>
      <c r="O1683" s="65"/>
      <c r="P1683" s="65"/>
      <c r="Q1683" s="65"/>
      <c r="R1683" s="65"/>
      <c r="S1683" s="65"/>
      <c r="T1683" s="66"/>
      <c r="U1683" s="35"/>
      <c r="V1683" s="35"/>
      <c r="W1683" s="35"/>
      <c r="X1683" s="35"/>
      <c r="Y1683" s="35"/>
      <c r="Z1683" s="35"/>
      <c r="AA1683" s="35"/>
      <c r="AB1683" s="35"/>
      <c r="AC1683" s="35"/>
      <c r="AD1683" s="35"/>
      <c r="AE1683" s="35"/>
      <c r="AT1683" s="18" t="s">
        <v>160</v>
      </c>
      <c r="AU1683" s="18" t="s">
        <v>83</v>
      </c>
    </row>
    <row r="1684" spans="1:65" s="14" customFormat="1" ht="11.25">
      <c r="B1684" s="206"/>
      <c r="C1684" s="207"/>
      <c r="D1684" s="187" t="s">
        <v>169</v>
      </c>
      <c r="E1684" s="208" t="s">
        <v>19</v>
      </c>
      <c r="F1684" s="209" t="s">
        <v>731</v>
      </c>
      <c r="G1684" s="207"/>
      <c r="H1684" s="208" t="s">
        <v>19</v>
      </c>
      <c r="I1684" s="210"/>
      <c r="J1684" s="207"/>
      <c r="K1684" s="207"/>
      <c r="L1684" s="211"/>
      <c r="M1684" s="212"/>
      <c r="N1684" s="213"/>
      <c r="O1684" s="213"/>
      <c r="P1684" s="213"/>
      <c r="Q1684" s="213"/>
      <c r="R1684" s="213"/>
      <c r="S1684" s="213"/>
      <c r="T1684" s="214"/>
      <c r="AT1684" s="215" t="s">
        <v>169</v>
      </c>
      <c r="AU1684" s="215" t="s">
        <v>83</v>
      </c>
      <c r="AV1684" s="14" t="s">
        <v>81</v>
      </c>
      <c r="AW1684" s="14" t="s">
        <v>34</v>
      </c>
      <c r="AX1684" s="14" t="s">
        <v>73</v>
      </c>
      <c r="AY1684" s="215" t="s">
        <v>149</v>
      </c>
    </row>
    <row r="1685" spans="1:65" s="13" customFormat="1" ht="11.25">
      <c r="B1685" s="195"/>
      <c r="C1685" s="196"/>
      <c r="D1685" s="187" t="s">
        <v>169</v>
      </c>
      <c r="E1685" s="197" t="s">
        <v>19</v>
      </c>
      <c r="F1685" s="198" t="s">
        <v>2096</v>
      </c>
      <c r="G1685" s="196"/>
      <c r="H1685" s="199">
        <v>27.09</v>
      </c>
      <c r="I1685" s="200"/>
      <c r="J1685" s="196"/>
      <c r="K1685" s="196"/>
      <c r="L1685" s="201"/>
      <c r="M1685" s="202"/>
      <c r="N1685" s="203"/>
      <c r="O1685" s="203"/>
      <c r="P1685" s="203"/>
      <c r="Q1685" s="203"/>
      <c r="R1685" s="203"/>
      <c r="S1685" s="203"/>
      <c r="T1685" s="204"/>
      <c r="AT1685" s="205" t="s">
        <v>169</v>
      </c>
      <c r="AU1685" s="205" t="s">
        <v>83</v>
      </c>
      <c r="AV1685" s="13" t="s">
        <v>83</v>
      </c>
      <c r="AW1685" s="13" t="s">
        <v>34</v>
      </c>
      <c r="AX1685" s="13" t="s">
        <v>73</v>
      </c>
      <c r="AY1685" s="205" t="s">
        <v>149</v>
      </c>
    </row>
    <row r="1686" spans="1:65" s="14" customFormat="1" ht="11.25">
      <c r="B1686" s="206"/>
      <c r="C1686" s="207"/>
      <c r="D1686" s="187" t="s">
        <v>169</v>
      </c>
      <c r="E1686" s="208" t="s">
        <v>19</v>
      </c>
      <c r="F1686" s="209" t="s">
        <v>214</v>
      </c>
      <c r="G1686" s="207"/>
      <c r="H1686" s="208" t="s">
        <v>19</v>
      </c>
      <c r="I1686" s="210"/>
      <c r="J1686" s="207"/>
      <c r="K1686" s="207"/>
      <c r="L1686" s="211"/>
      <c r="M1686" s="212"/>
      <c r="N1686" s="213"/>
      <c r="O1686" s="213"/>
      <c r="P1686" s="213"/>
      <c r="Q1686" s="213"/>
      <c r="R1686" s="213"/>
      <c r="S1686" s="213"/>
      <c r="T1686" s="214"/>
      <c r="AT1686" s="215" t="s">
        <v>169</v>
      </c>
      <c r="AU1686" s="215" t="s">
        <v>83</v>
      </c>
      <c r="AV1686" s="14" t="s">
        <v>81</v>
      </c>
      <c r="AW1686" s="14" t="s">
        <v>34</v>
      </c>
      <c r="AX1686" s="14" t="s">
        <v>73</v>
      </c>
      <c r="AY1686" s="215" t="s">
        <v>149</v>
      </c>
    </row>
    <row r="1687" spans="1:65" s="13" customFormat="1" ht="11.25">
      <c r="B1687" s="195"/>
      <c r="C1687" s="196"/>
      <c r="D1687" s="187" t="s">
        <v>169</v>
      </c>
      <c r="E1687" s="197" t="s">
        <v>19</v>
      </c>
      <c r="F1687" s="198" t="s">
        <v>733</v>
      </c>
      <c r="G1687" s="196"/>
      <c r="H1687" s="199">
        <v>114.825</v>
      </c>
      <c r="I1687" s="200"/>
      <c r="J1687" s="196"/>
      <c r="K1687" s="196"/>
      <c r="L1687" s="201"/>
      <c r="M1687" s="226"/>
      <c r="N1687" s="227"/>
      <c r="O1687" s="227"/>
      <c r="P1687" s="227"/>
      <c r="Q1687" s="227"/>
      <c r="R1687" s="227"/>
      <c r="S1687" s="227"/>
      <c r="T1687" s="228"/>
      <c r="AT1687" s="205" t="s">
        <v>169</v>
      </c>
      <c r="AU1687" s="205" t="s">
        <v>83</v>
      </c>
      <c r="AV1687" s="13" t="s">
        <v>83</v>
      </c>
      <c r="AW1687" s="13" t="s">
        <v>34</v>
      </c>
      <c r="AX1687" s="13" t="s">
        <v>73</v>
      </c>
      <c r="AY1687" s="205" t="s">
        <v>149</v>
      </c>
    </row>
    <row r="1688" spans="1:65" s="2" customFormat="1" ht="6.95" customHeight="1">
      <c r="A1688" s="35"/>
      <c r="B1688" s="48"/>
      <c r="C1688" s="49"/>
      <c r="D1688" s="49"/>
      <c r="E1688" s="49"/>
      <c r="F1688" s="49"/>
      <c r="G1688" s="49"/>
      <c r="H1688" s="49"/>
      <c r="I1688" s="49"/>
      <c r="J1688" s="49"/>
      <c r="K1688" s="49"/>
      <c r="L1688" s="40"/>
      <c r="M1688" s="35"/>
      <c r="O1688" s="35"/>
      <c r="P1688" s="35"/>
      <c r="Q1688" s="35"/>
      <c r="R1688" s="35"/>
      <c r="S1688" s="35"/>
      <c r="T1688" s="35"/>
      <c r="U1688" s="35"/>
      <c r="V1688" s="35"/>
      <c r="W1688" s="35"/>
      <c r="X1688" s="35"/>
      <c r="Y1688" s="35"/>
      <c r="Z1688" s="35"/>
      <c r="AA1688" s="35"/>
      <c r="AB1688" s="35"/>
      <c r="AC1688" s="35"/>
      <c r="AD1688" s="35"/>
      <c r="AE1688" s="35"/>
    </row>
  </sheetData>
  <sheetProtection algorithmName="SHA-512" hashValue="DI13Msj3RPS1a77bxhalyxcNVCm6ym5u+W/hzmzCf/Hvng1J/zrJMqbl7QfhIngZNWkp1hJWW+qykJxBaRYbNg==" saltValue="Vmlb1aPdxIwQUZXdj9mgg73E2gxCN+2hTQ3GtgNyFxq1aCa0Jz1yEDS2i5Cv7a6ORpS25pecHXqYWTPipwSPoA==" spinCount="100000" sheet="1" objects="1" scenarios="1" formatColumns="0" formatRows="0" autoFilter="0"/>
  <autoFilter ref="C105:K1687" xr:uid="{00000000-0009-0000-0000-000001000000}"/>
  <mergeCells count="9">
    <mergeCell ref="E50:H50"/>
    <mergeCell ref="E96:H96"/>
    <mergeCell ref="E98:H98"/>
    <mergeCell ref="L2:V2"/>
    <mergeCell ref="E7:H7"/>
    <mergeCell ref="E9:H9"/>
    <mergeCell ref="E18:H18"/>
    <mergeCell ref="E27:H27"/>
    <mergeCell ref="E48:H48"/>
  </mergeCells>
  <hyperlinks>
    <hyperlink ref="F111" r:id="rId1" xr:uid="{00000000-0004-0000-0100-000000000000}"/>
    <hyperlink ref="F115" r:id="rId2" xr:uid="{00000000-0004-0000-0100-000001000000}"/>
    <hyperlink ref="F119" r:id="rId3" xr:uid="{00000000-0004-0000-0100-000002000000}"/>
    <hyperlink ref="F123" r:id="rId4" xr:uid="{00000000-0004-0000-0100-000003000000}"/>
    <hyperlink ref="F132" r:id="rId5" xr:uid="{00000000-0004-0000-0100-000004000000}"/>
    <hyperlink ref="F136" r:id="rId6" xr:uid="{00000000-0004-0000-0100-000005000000}"/>
    <hyperlink ref="F143" r:id="rId7" xr:uid="{00000000-0004-0000-0100-000006000000}"/>
    <hyperlink ref="F149" r:id="rId8" xr:uid="{00000000-0004-0000-0100-000007000000}"/>
    <hyperlink ref="F154" r:id="rId9" xr:uid="{00000000-0004-0000-0100-000008000000}"/>
    <hyperlink ref="F164" r:id="rId10" xr:uid="{00000000-0004-0000-0100-000009000000}"/>
    <hyperlink ref="F169" r:id="rId11" xr:uid="{00000000-0004-0000-0100-00000A000000}"/>
    <hyperlink ref="F174" r:id="rId12" xr:uid="{00000000-0004-0000-0100-00000B000000}"/>
    <hyperlink ref="F180" r:id="rId13" xr:uid="{00000000-0004-0000-0100-00000C000000}"/>
    <hyperlink ref="F184" r:id="rId14" xr:uid="{00000000-0004-0000-0100-00000D000000}"/>
    <hyperlink ref="F187" r:id="rId15" xr:uid="{00000000-0004-0000-0100-00000E000000}"/>
    <hyperlink ref="F227" r:id="rId16" xr:uid="{00000000-0004-0000-0100-00000F000000}"/>
    <hyperlink ref="F253" r:id="rId17" xr:uid="{00000000-0004-0000-0100-000010000000}"/>
    <hyperlink ref="F261" r:id="rId18" xr:uid="{00000000-0004-0000-0100-000011000000}"/>
    <hyperlink ref="F268" r:id="rId19" xr:uid="{00000000-0004-0000-0100-000012000000}"/>
    <hyperlink ref="F271" r:id="rId20" xr:uid="{00000000-0004-0000-0100-000013000000}"/>
    <hyperlink ref="F278" r:id="rId21" xr:uid="{00000000-0004-0000-0100-000014000000}"/>
    <hyperlink ref="F287" r:id="rId22" xr:uid="{00000000-0004-0000-0100-000015000000}"/>
    <hyperlink ref="F303" r:id="rId23" xr:uid="{00000000-0004-0000-0100-000016000000}"/>
    <hyperlink ref="F325" r:id="rId24" xr:uid="{00000000-0004-0000-0100-000017000000}"/>
    <hyperlink ref="F328" r:id="rId25" xr:uid="{00000000-0004-0000-0100-000018000000}"/>
    <hyperlink ref="F335" r:id="rId26" xr:uid="{00000000-0004-0000-0100-000019000000}"/>
    <hyperlink ref="F340" r:id="rId27" xr:uid="{00000000-0004-0000-0100-00001A000000}"/>
    <hyperlink ref="F345" r:id="rId28" xr:uid="{00000000-0004-0000-0100-00001B000000}"/>
    <hyperlink ref="F348" r:id="rId29" xr:uid="{00000000-0004-0000-0100-00001C000000}"/>
    <hyperlink ref="F362" r:id="rId30" xr:uid="{00000000-0004-0000-0100-00001D000000}"/>
    <hyperlink ref="F373" r:id="rId31" xr:uid="{00000000-0004-0000-0100-00001E000000}"/>
    <hyperlink ref="F379" r:id="rId32" xr:uid="{00000000-0004-0000-0100-00001F000000}"/>
    <hyperlink ref="F383" r:id="rId33" xr:uid="{00000000-0004-0000-0100-000020000000}"/>
    <hyperlink ref="F388" r:id="rId34" xr:uid="{00000000-0004-0000-0100-000021000000}"/>
    <hyperlink ref="F396" r:id="rId35" xr:uid="{00000000-0004-0000-0100-000022000000}"/>
    <hyperlink ref="F407" r:id="rId36" xr:uid="{00000000-0004-0000-0100-000023000000}"/>
    <hyperlink ref="F417" r:id="rId37" xr:uid="{00000000-0004-0000-0100-000024000000}"/>
    <hyperlink ref="F421" r:id="rId38" xr:uid="{00000000-0004-0000-0100-000025000000}"/>
    <hyperlink ref="F446" r:id="rId39" xr:uid="{00000000-0004-0000-0100-000026000000}"/>
    <hyperlink ref="F451" r:id="rId40" xr:uid="{00000000-0004-0000-0100-000027000000}"/>
    <hyperlink ref="F456" r:id="rId41" xr:uid="{00000000-0004-0000-0100-000028000000}"/>
    <hyperlink ref="F459" r:id="rId42" xr:uid="{00000000-0004-0000-0100-000029000000}"/>
    <hyperlink ref="F464" r:id="rId43" xr:uid="{00000000-0004-0000-0100-00002A000000}"/>
    <hyperlink ref="F467" r:id="rId44" xr:uid="{00000000-0004-0000-0100-00002B000000}"/>
    <hyperlink ref="F472" r:id="rId45" xr:uid="{00000000-0004-0000-0100-00002C000000}"/>
    <hyperlink ref="F476" r:id="rId46" xr:uid="{00000000-0004-0000-0100-00002D000000}"/>
    <hyperlink ref="F480" r:id="rId47" xr:uid="{00000000-0004-0000-0100-00002E000000}"/>
    <hyperlink ref="F491" r:id="rId48" xr:uid="{00000000-0004-0000-0100-00002F000000}"/>
    <hyperlink ref="F496" r:id="rId49" xr:uid="{00000000-0004-0000-0100-000030000000}"/>
    <hyperlink ref="F501" r:id="rId50" xr:uid="{00000000-0004-0000-0100-000031000000}"/>
    <hyperlink ref="F504" r:id="rId51" xr:uid="{00000000-0004-0000-0100-000032000000}"/>
    <hyperlink ref="F509" r:id="rId52" xr:uid="{00000000-0004-0000-0100-000033000000}"/>
    <hyperlink ref="F515" r:id="rId53" xr:uid="{00000000-0004-0000-0100-000034000000}"/>
    <hyperlink ref="F520" r:id="rId54" xr:uid="{00000000-0004-0000-0100-000035000000}"/>
    <hyperlink ref="F524" r:id="rId55" xr:uid="{00000000-0004-0000-0100-000036000000}"/>
    <hyperlink ref="F527" r:id="rId56" xr:uid="{00000000-0004-0000-0100-000037000000}"/>
    <hyperlink ref="F530" r:id="rId57" xr:uid="{00000000-0004-0000-0100-000038000000}"/>
    <hyperlink ref="F534" r:id="rId58" xr:uid="{00000000-0004-0000-0100-000039000000}"/>
    <hyperlink ref="F544" r:id="rId59" xr:uid="{00000000-0004-0000-0100-00003A000000}"/>
    <hyperlink ref="F551" r:id="rId60" xr:uid="{00000000-0004-0000-0100-00003B000000}"/>
    <hyperlink ref="F559" r:id="rId61" xr:uid="{00000000-0004-0000-0100-00003C000000}"/>
    <hyperlink ref="F564" r:id="rId62" xr:uid="{00000000-0004-0000-0100-00003D000000}"/>
    <hyperlink ref="F582" r:id="rId63" xr:uid="{00000000-0004-0000-0100-00003E000000}"/>
    <hyperlink ref="F600" r:id="rId64" xr:uid="{00000000-0004-0000-0100-00003F000000}"/>
    <hyperlink ref="F611" r:id="rId65" xr:uid="{00000000-0004-0000-0100-000040000000}"/>
    <hyperlink ref="F623" r:id="rId66" xr:uid="{00000000-0004-0000-0100-000041000000}"/>
    <hyperlink ref="F642" r:id="rId67" xr:uid="{00000000-0004-0000-0100-000042000000}"/>
    <hyperlink ref="F661" r:id="rId68" xr:uid="{00000000-0004-0000-0100-000043000000}"/>
    <hyperlink ref="F666" r:id="rId69" xr:uid="{00000000-0004-0000-0100-000044000000}"/>
    <hyperlink ref="F683" r:id="rId70" xr:uid="{00000000-0004-0000-0100-000045000000}"/>
    <hyperlink ref="F687" r:id="rId71" xr:uid="{00000000-0004-0000-0100-000046000000}"/>
    <hyperlink ref="F710" r:id="rId72" xr:uid="{00000000-0004-0000-0100-000047000000}"/>
    <hyperlink ref="F717" r:id="rId73" xr:uid="{00000000-0004-0000-0100-000048000000}"/>
    <hyperlink ref="F724" r:id="rId74" xr:uid="{00000000-0004-0000-0100-000049000000}"/>
    <hyperlink ref="F731" r:id="rId75" xr:uid="{00000000-0004-0000-0100-00004A000000}"/>
    <hyperlink ref="F737" r:id="rId76" xr:uid="{00000000-0004-0000-0100-00004B000000}"/>
    <hyperlink ref="F743" r:id="rId77" xr:uid="{00000000-0004-0000-0100-00004C000000}"/>
    <hyperlink ref="F749" r:id="rId78" xr:uid="{00000000-0004-0000-0100-00004D000000}"/>
    <hyperlink ref="F754" r:id="rId79" xr:uid="{00000000-0004-0000-0100-00004E000000}"/>
    <hyperlink ref="F760" r:id="rId80" xr:uid="{00000000-0004-0000-0100-00004F000000}"/>
    <hyperlink ref="F766" r:id="rId81" xr:uid="{00000000-0004-0000-0100-000050000000}"/>
    <hyperlink ref="F774" r:id="rId82" xr:uid="{00000000-0004-0000-0100-000051000000}"/>
    <hyperlink ref="F779" r:id="rId83" xr:uid="{00000000-0004-0000-0100-000052000000}"/>
    <hyperlink ref="F784" r:id="rId84" xr:uid="{00000000-0004-0000-0100-000053000000}"/>
    <hyperlink ref="F792" r:id="rId85" xr:uid="{00000000-0004-0000-0100-000054000000}"/>
    <hyperlink ref="F801" r:id="rId86" xr:uid="{00000000-0004-0000-0100-000055000000}"/>
    <hyperlink ref="F810" r:id="rId87" xr:uid="{00000000-0004-0000-0100-000056000000}"/>
    <hyperlink ref="F814" r:id="rId88" xr:uid="{00000000-0004-0000-0100-000057000000}"/>
    <hyperlink ref="F818" r:id="rId89" xr:uid="{00000000-0004-0000-0100-000058000000}"/>
    <hyperlink ref="F822" r:id="rId90" xr:uid="{00000000-0004-0000-0100-000059000000}"/>
    <hyperlink ref="F826" r:id="rId91" xr:uid="{00000000-0004-0000-0100-00005A000000}"/>
    <hyperlink ref="F831" r:id="rId92" xr:uid="{00000000-0004-0000-0100-00005B000000}"/>
    <hyperlink ref="F838" r:id="rId93" xr:uid="{00000000-0004-0000-0100-00005C000000}"/>
    <hyperlink ref="F843" r:id="rId94" xr:uid="{00000000-0004-0000-0100-00005D000000}"/>
    <hyperlink ref="F847" r:id="rId95" xr:uid="{00000000-0004-0000-0100-00005E000000}"/>
    <hyperlink ref="F852" r:id="rId96" xr:uid="{00000000-0004-0000-0100-00005F000000}"/>
    <hyperlink ref="F856" r:id="rId97" xr:uid="{00000000-0004-0000-0100-000060000000}"/>
    <hyperlink ref="F861" r:id="rId98" xr:uid="{00000000-0004-0000-0100-000061000000}"/>
    <hyperlink ref="F865" r:id="rId99" xr:uid="{00000000-0004-0000-0100-000062000000}"/>
    <hyperlink ref="F869" r:id="rId100" xr:uid="{00000000-0004-0000-0100-000063000000}"/>
    <hyperlink ref="F873" r:id="rId101" xr:uid="{00000000-0004-0000-0100-000064000000}"/>
    <hyperlink ref="F888" r:id="rId102" xr:uid="{00000000-0004-0000-0100-000065000000}"/>
    <hyperlink ref="F893" r:id="rId103" xr:uid="{00000000-0004-0000-0100-000066000000}"/>
    <hyperlink ref="F902" r:id="rId104" xr:uid="{00000000-0004-0000-0100-000067000000}"/>
    <hyperlink ref="F911" r:id="rId105" xr:uid="{00000000-0004-0000-0100-000068000000}"/>
    <hyperlink ref="F916" r:id="rId106" xr:uid="{00000000-0004-0000-0100-000069000000}"/>
    <hyperlink ref="F921" r:id="rId107" xr:uid="{00000000-0004-0000-0100-00006A000000}"/>
    <hyperlink ref="F926" r:id="rId108" xr:uid="{00000000-0004-0000-0100-00006B000000}"/>
    <hyperlink ref="F937" r:id="rId109" xr:uid="{00000000-0004-0000-0100-00006C000000}"/>
    <hyperlink ref="F940" r:id="rId110" xr:uid="{00000000-0004-0000-0100-00006D000000}"/>
    <hyperlink ref="F944" r:id="rId111" xr:uid="{00000000-0004-0000-0100-00006E000000}"/>
    <hyperlink ref="F949" r:id="rId112" xr:uid="{00000000-0004-0000-0100-00006F000000}"/>
    <hyperlink ref="F953" r:id="rId113" xr:uid="{00000000-0004-0000-0100-000070000000}"/>
    <hyperlink ref="F956" r:id="rId114" xr:uid="{00000000-0004-0000-0100-000071000000}"/>
    <hyperlink ref="F960" r:id="rId115" xr:uid="{00000000-0004-0000-0100-000072000000}"/>
    <hyperlink ref="F963" r:id="rId116" xr:uid="{00000000-0004-0000-0100-000073000000}"/>
    <hyperlink ref="F967" r:id="rId117" xr:uid="{00000000-0004-0000-0100-000074000000}"/>
    <hyperlink ref="F972" r:id="rId118" xr:uid="{00000000-0004-0000-0100-000075000000}"/>
    <hyperlink ref="F977" r:id="rId119" xr:uid="{00000000-0004-0000-0100-000076000000}"/>
    <hyperlink ref="F984" r:id="rId120" xr:uid="{00000000-0004-0000-0100-000077000000}"/>
    <hyperlink ref="F995" r:id="rId121" xr:uid="{00000000-0004-0000-0100-000078000000}"/>
    <hyperlink ref="F1002" r:id="rId122" xr:uid="{00000000-0004-0000-0100-000079000000}"/>
    <hyperlink ref="F1013" r:id="rId123" xr:uid="{00000000-0004-0000-0100-00007A000000}"/>
    <hyperlink ref="F1020" r:id="rId124" xr:uid="{00000000-0004-0000-0100-00007B000000}"/>
    <hyperlink ref="F1031" r:id="rId125" xr:uid="{00000000-0004-0000-0100-00007C000000}"/>
    <hyperlink ref="F1041" r:id="rId126" xr:uid="{00000000-0004-0000-0100-00007D000000}"/>
    <hyperlink ref="F1045" r:id="rId127" xr:uid="{00000000-0004-0000-0100-00007E000000}"/>
    <hyperlink ref="F1050" r:id="rId128" xr:uid="{00000000-0004-0000-0100-00007F000000}"/>
    <hyperlink ref="F1055" r:id="rId129" xr:uid="{00000000-0004-0000-0100-000080000000}"/>
    <hyperlink ref="F1059" r:id="rId130" xr:uid="{00000000-0004-0000-0100-000081000000}"/>
    <hyperlink ref="F1069" r:id="rId131" xr:uid="{00000000-0004-0000-0100-000082000000}"/>
    <hyperlink ref="F1073" r:id="rId132" xr:uid="{00000000-0004-0000-0100-000083000000}"/>
    <hyperlink ref="F1084" r:id="rId133" xr:uid="{00000000-0004-0000-0100-000084000000}"/>
    <hyperlink ref="F1088" r:id="rId134" xr:uid="{00000000-0004-0000-0100-000085000000}"/>
    <hyperlink ref="F1099" r:id="rId135" xr:uid="{00000000-0004-0000-0100-000086000000}"/>
    <hyperlink ref="F1104" r:id="rId136" xr:uid="{00000000-0004-0000-0100-000087000000}"/>
    <hyperlink ref="F1109" r:id="rId137" xr:uid="{00000000-0004-0000-0100-000088000000}"/>
    <hyperlink ref="F1114" r:id="rId138" xr:uid="{00000000-0004-0000-0100-000089000000}"/>
    <hyperlink ref="F1132" r:id="rId139" xr:uid="{00000000-0004-0000-0100-00008A000000}"/>
    <hyperlink ref="F1151" r:id="rId140" xr:uid="{00000000-0004-0000-0100-00008B000000}"/>
    <hyperlink ref="F1156" r:id="rId141" xr:uid="{00000000-0004-0000-0100-00008C000000}"/>
    <hyperlink ref="F1161" r:id="rId142" xr:uid="{00000000-0004-0000-0100-00008D000000}"/>
    <hyperlink ref="F1170" r:id="rId143" xr:uid="{00000000-0004-0000-0100-00008E000000}"/>
    <hyperlink ref="F1178" r:id="rId144" xr:uid="{00000000-0004-0000-0100-00008F000000}"/>
    <hyperlink ref="F1187" r:id="rId145" xr:uid="{00000000-0004-0000-0100-000090000000}"/>
    <hyperlink ref="F1191" r:id="rId146" xr:uid="{00000000-0004-0000-0100-000091000000}"/>
    <hyperlink ref="F1195" r:id="rId147" xr:uid="{00000000-0004-0000-0100-000092000000}"/>
    <hyperlink ref="F1205" r:id="rId148" xr:uid="{00000000-0004-0000-0100-000093000000}"/>
    <hyperlink ref="F1209" r:id="rId149" xr:uid="{00000000-0004-0000-0100-000094000000}"/>
    <hyperlink ref="F1214" r:id="rId150" xr:uid="{00000000-0004-0000-0100-000095000000}"/>
    <hyperlink ref="F1219" r:id="rId151" xr:uid="{00000000-0004-0000-0100-000096000000}"/>
    <hyperlink ref="F1224" r:id="rId152" xr:uid="{00000000-0004-0000-0100-000097000000}"/>
    <hyperlink ref="F1229" r:id="rId153" xr:uid="{00000000-0004-0000-0100-000098000000}"/>
    <hyperlink ref="F1234" r:id="rId154" xr:uid="{00000000-0004-0000-0100-000099000000}"/>
    <hyperlink ref="F1239" r:id="rId155" xr:uid="{00000000-0004-0000-0100-00009A000000}"/>
    <hyperlink ref="F1244" r:id="rId156" xr:uid="{00000000-0004-0000-0100-00009B000000}"/>
    <hyperlink ref="F1255" r:id="rId157" xr:uid="{00000000-0004-0000-0100-00009C000000}"/>
    <hyperlink ref="F1264" r:id="rId158" xr:uid="{00000000-0004-0000-0100-00009D000000}"/>
    <hyperlink ref="F1273" r:id="rId159" xr:uid="{00000000-0004-0000-0100-00009E000000}"/>
    <hyperlink ref="F1277" r:id="rId160" xr:uid="{00000000-0004-0000-0100-00009F000000}"/>
    <hyperlink ref="F1283" r:id="rId161" xr:uid="{00000000-0004-0000-0100-0000A0000000}"/>
    <hyperlink ref="F1287" r:id="rId162" xr:uid="{00000000-0004-0000-0100-0000A1000000}"/>
    <hyperlink ref="F1292" r:id="rId163" xr:uid="{00000000-0004-0000-0100-0000A2000000}"/>
    <hyperlink ref="F1296" r:id="rId164" xr:uid="{00000000-0004-0000-0100-0000A3000000}"/>
    <hyperlink ref="F1300" r:id="rId165" xr:uid="{00000000-0004-0000-0100-0000A4000000}"/>
    <hyperlink ref="F1304" r:id="rId166" xr:uid="{00000000-0004-0000-0100-0000A5000000}"/>
    <hyperlink ref="F1310" r:id="rId167" xr:uid="{00000000-0004-0000-0100-0000A6000000}"/>
    <hyperlink ref="F1318" r:id="rId168" xr:uid="{00000000-0004-0000-0100-0000A7000000}"/>
    <hyperlink ref="F1324" r:id="rId169" xr:uid="{00000000-0004-0000-0100-0000A8000000}"/>
    <hyperlink ref="F1330" r:id="rId170" xr:uid="{00000000-0004-0000-0100-0000A9000000}"/>
    <hyperlink ref="F1334" r:id="rId171" xr:uid="{00000000-0004-0000-0100-0000AA000000}"/>
    <hyperlink ref="F1342" r:id="rId172" xr:uid="{00000000-0004-0000-0100-0000AB000000}"/>
    <hyperlink ref="F1348" r:id="rId173" xr:uid="{00000000-0004-0000-0100-0000AC000000}"/>
    <hyperlink ref="F1362" r:id="rId174" xr:uid="{00000000-0004-0000-0100-0000AD000000}"/>
    <hyperlink ref="F1366" r:id="rId175" xr:uid="{00000000-0004-0000-0100-0000AE000000}"/>
    <hyperlink ref="F1370" r:id="rId176" xr:uid="{00000000-0004-0000-0100-0000AF000000}"/>
    <hyperlink ref="F1374" r:id="rId177" xr:uid="{00000000-0004-0000-0100-0000B0000000}"/>
    <hyperlink ref="F1378" r:id="rId178" xr:uid="{00000000-0004-0000-0100-0000B1000000}"/>
    <hyperlink ref="F1385" r:id="rId179" xr:uid="{00000000-0004-0000-0100-0000B2000000}"/>
    <hyperlink ref="F1391" r:id="rId180" xr:uid="{00000000-0004-0000-0100-0000B3000000}"/>
    <hyperlink ref="F1399" r:id="rId181" xr:uid="{00000000-0004-0000-0100-0000B4000000}"/>
    <hyperlink ref="F1405" r:id="rId182" xr:uid="{00000000-0004-0000-0100-0000B5000000}"/>
    <hyperlink ref="F1411" r:id="rId183" xr:uid="{00000000-0004-0000-0100-0000B6000000}"/>
    <hyperlink ref="F1417" r:id="rId184" xr:uid="{00000000-0004-0000-0100-0000B7000000}"/>
    <hyperlink ref="F1426" r:id="rId185" xr:uid="{00000000-0004-0000-0100-0000B8000000}"/>
    <hyperlink ref="F1430" r:id="rId186" xr:uid="{00000000-0004-0000-0100-0000B9000000}"/>
    <hyperlink ref="F1437" r:id="rId187" xr:uid="{00000000-0004-0000-0100-0000BA000000}"/>
    <hyperlink ref="F1441" r:id="rId188" xr:uid="{00000000-0004-0000-0100-0000BB000000}"/>
    <hyperlink ref="F1467" r:id="rId189" xr:uid="{00000000-0004-0000-0100-0000BC000000}"/>
    <hyperlink ref="F1482" r:id="rId190" xr:uid="{00000000-0004-0000-0100-0000BD000000}"/>
    <hyperlink ref="F1488" r:id="rId191" xr:uid="{00000000-0004-0000-0100-0000BE000000}"/>
    <hyperlink ref="F1495" r:id="rId192" xr:uid="{00000000-0004-0000-0100-0000BF000000}"/>
    <hyperlink ref="F1500" r:id="rId193" xr:uid="{00000000-0004-0000-0100-0000C0000000}"/>
    <hyperlink ref="F1508" r:id="rId194" xr:uid="{00000000-0004-0000-0100-0000C1000000}"/>
    <hyperlink ref="F1512" r:id="rId195" xr:uid="{00000000-0004-0000-0100-0000C2000000}"/>
    <hyperlink ref="F1519" r:id="rId196" xr:uid="{00000000-0004-0000-0100-0000C3000000}"/>
    <hyperlink ref="F1523" r:id="rId197" xr:uid="{00000000-0004-0000-0100-0000C4000000}"/>
    <hyperlink ref="F1528" r:id="rId198" xr:uid="{00000000-0004-0000-0100-0000C5000000}"/>
    <hyperlink ref="F1544" r:id="rId199" xr:uid="{00000000-0004-0000-0100-0000C6000000}"/>
    <hyperlink ref="F1560" r:id="rId200" xr:uid="{00000000-0004-0000-0100-0000C7000000}"/>
    <hyperlink ref="F1565" r:id="rId201" xr:uid="{00000000-0004-0000-0100-0000C8000000}"/>
    <hyperlink ref="F1571" r:id="rId202" xr:uid="{00000000-0004-0000-0100-0000C9000000}"/>
    <hyperlink ref="F1578" r:id="rId203" xr:uid="{00000000-0004-0000-0100-0000CA000000}"/>
    <hyperlink ref="F1586" r:id="rId204" xr:uid="{00000000-0004-0000-0100-0000CB000000}"/>
    <hyperlink ref="F1603" r:id="rId205" xr:uid="{00000000-0004-0000-0100-0000CC000000}"/>
    <hyperlink ref="F1620" r:id="rId206" xr:uid="{00000000-0004-0000-0100-0000CD000000}"/>
    <hyperlink ref="F1628" r:id="rId207" xr:uid="{00000000-0004-0000-0100-0000CE000000}"/>
    <hyperlink ref="F1636" r:id="rId208" xr:uid="{00000000-0004-0000-0100-0000CF000000}"/>
    <hyperlink ref="F1644" r:id="rId209" xr:uid="{00000000-0004-0000-0100-0000D0000000}"/>
    <hyperlink ref="F1651" r:id="rId210" xr:uid="{00000000-0004-0000-0100-0000D1000000}"/>
    <hyperlink ref="F1659" r:id="rId211" xr:uid="{00000000-0004-0000-0100-0000D2000000}"/>
    <hyperlink ref="F1667" r:id="rId212" xr:uid="{00000000-0004-0000-0100-0000D3000000}"/>
    <hyperlink ref="F1676" r:id="rId213" xr:uid="{00000000-0004-0000-0100-0000D4000000}"/>
    <hyperlink ref="F1683" r:id="rId214" xr:uid="{00000000-0004-0000-0100-0000D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2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86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100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5" t="str">
        <f>'Rekapitulace stavby'!K6</f>
        <v>Karlovy Vary TO - oprava objektů v areálu TO (statika, zpevněné plochy)</v>
      </c>
      <c r="F7" s="366"/>
      <c r="G7" s="366"/>
      <c r="H7" s="366"/>
      <c r="L7" s="21"/>
    </row>
    <row r="8" spans="1:46" s="2" customFormat="1" ht="12" customHeight="1">
      <c r="A8" s="35"/>
      <c r="B8" s="40"/>
      <c r="C8" s="35"/>
      <c r="D8" s="106" t="s">
        <v>101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7" t="s">
        <v>2103</v>
      </c>
      <c r="F9" s="368"/>
      <c r="G9" s="368"/>
      <c r="H9" s="368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11. 9. 2023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9" t="str">
        <f>'Rekapitulace stavby'!E14</f>
        <v>Vyplň údaj</v>
      </c>
      <c r="F18" s="370"/>
      <c r="G18" s="370"/>
      <c r="H18" s="370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33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0"/>
      <c r="B27" s="111"/>
      <c r="C27" s="110"/>
      <c r="D27" s="110"/>
      <c r="E27" s="371" t="s">
        <v>38</v>
      </c>
      <c r="F27" s="371"/>
      <c r="G27" s="371"/>
      <c r="H27" s="371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ROUND((SUM(BE86:BE224)),  2)</f>
        <v>0</v>
      </c>
      <c r="G33" s="35"/>
      <c r="H33" s="35"/>
      <c r="I33" s="119">
        <v>0.21</v>
      </c>
      <c r="J33" s="118">
        <f>ROUND(((SUM(BE86:BE224))*I33),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ROUND((SUM(BF86:BF224)),  2)</f>
        <v>0</v>
      </c>
      <c r="G34" s="35"/>
      <c r="H34" s="35"/>
      <c r="I34" s="119">
        <v>0.15</v>
      </c>
      <c r="J34" s="118">
        <f>ROUND(((SUM(BF86:BF224))*I34),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ROUND((SUM(BG86:BG224)),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ROUND((SUM(BH86:BH224)),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ROUND((SUM(BI86:BI224)),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2" t="str">
        <f>E7</f>
        <v>Karlovy Vary TO - oprava objektů v areálu TO (statika, zpevněné plochy)</v>
      </c>
      <c r="F48" s="373"/>
      <c r="G48" s="373"/>
      <c r="H48" s="373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101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5" t="str">
        <f>E9</f>
        <v>D.1.4a - ZTI</v>
      </c>
      <c r="F50" s="374"/>
      <c r="G50" s="374"/>
      <c r="H50" s="374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KV Bohatice</v>
      </c>
      <c r="G52" s="37"/>
      <c r="H52" s="37"/>
      <c r="I52" s="30" t="s">
        <v>23</v>
      </c>
      <c r="J52" s="60" t="str">
        <f>IF(J12="","",J12)</f>
        <v>11. 9. 2023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Správa železnic, státní organizace OŘ UNL</v>
      </c>
      <c r="G54" s="37"/>
      <c r="H54" s="37"/>
      <c r="I54" s="30" t="s">
        <v>32</v>
      </c>
      <c r="J54" s="33" t="str">
        <f>E21</f>
        <v>Ing. Miloš Trnka, Karlovy Vary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104</v>
      </c>
      <c r="D57" s="132"/>
      <c r="E57" s="132"/>
      <c r="F57" s="132"/>
      <c r="G57" s="132"/>
      <c r="H57" s="132"/>
      <c r="I57" s="132"/>
      <c r="J57" s="133" t="s">
        <v>105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106</v>
      </c>
    </row>
    <row r="60" spans="1:47" s="9" customFormat="1" ht="24.95" customHeight="1">
      <c r="B60" s="135"/>
      <c r="C60" s="136"/>
      <c r="D60" s="137" t="s">
        <v>2104</v>
      </c>
      <c r="E60" s="138"/>
      <c r="F60" s="138"/>
      <c r="G60" s="138"/>
      <c r="H60" s="138"/>
      <c r="I60" s="138"/>
      <c r="J60" s="139">
        <f>J87</f>
        <v>0</v>
      </c>
      <c r="K60" s="136"/>
      <c r="L60" s="140"/>
    </row>
    <row r="61" spans="1:47" s="9" customFormat="1" ht="24.95" customHeight="1">
      <c r="B61" s="135"/>
      <c r="C61" s="136"/>
      <c r="D61" s="137" t="s">
        <v>2105</v>
      </c>
      <c r="E61" s="138"/>
      <c r="F61" s="138"/>
      <c r="G61" s="138"/>
      <c r="H61" s="138"/>
      <c r="I61" s="138"/>
      <c r="J61" s="139">
        <f>J127</f>
        <v>0</v>
      </c>
      <c r="K61" s="136"/>
      <c r="L61" s="140"/>
    </row>
    <row r="62" spans="1:47" s="9" customFormat="1" ht="24.95" customHeight="1">
      <c r="B62" s="135"/>
      <c r="C62" s="136"/>
      <c r="D62" s="137" t="s">
        <v>2106</v>
      </c>
      <c r="E62" s="138"/>
      <c r="F62" s="138"/>
      <c r="G62" s="138"/>
      <c r="H62" s="138"/>
      <c r="I62" s="138"/>
      <c r="J62" s="139">
        <f>J130</f>
        <v>0</v>
      </c>
      <c r="K62" s="136"/>
      <c r="L62" s="140"/>
    </row>
    <row r="63" spans="1:47" s="9" customFormat="1" ht="24.95" customHeight="1">
      <c r="B63" s="135"/>
      <c r="C63" s="136"/>
      <c r="D63" s="137" t="s">
        <v>2107</v>
      </c>
      <c r="E63" s="138"/>
      <c r="F63" s="138"/>
      <c r="G63" s="138"/>
      <c r="H63" s="138"/>
      <c r="I63" s="138"/>
      <c r="J63" s="139">
        <f>J207</f>
        <v>0</v>
      </c>
      <c r="K63" s="136"/>
      <c r="L63" s="140"/>
    </row>
    <row r="64" spans="1:47" s="9" customFormat="1" ht="24.95" customHeight="1">
      <c r="B64" s="135"/>
      <c r="C64" s="136"/>
      <c r="D64" s="137" t="s">
        <v>2108</v>
      </c>
      <c r="E64" s="138"/>
      <c r="F64" s="138"/>
      <c r="G64" s="138"/>
      <c r="H64" s="138"/>
      <c r="I64" s="138"/>
      <c r="J64" s="139">
        <f>J210</f>
        <v>0</v>
      </c>
      <c r="K64" s="136"/>
      <c r="L64" s="140"/>
    </row>
    <row r="65" spans="1:31" s="9" customFormat="1" ht="24.95" customHeight="1">
      <c r="B65" s="135"/>
      <c r="C65" s="136"/>
      <c r="D65" s="137" t="s">
        <v>121</v>
      </c>
      <c r="E65" s="138"/>
      <c r="F65" s="138"/>
      <c r="G65" s="138"/>
      <c r="H65" s="138"/>
      <c r="I65" s="138"/>
      <c r="J65" s="139">
        <f>J217</f>
        <v>0</v>
      </c>
      <c r="K65" s="136"/>
      <c r="L65" s="140"/>
    </row>
    <row r="66" spans="1:31" s="10" customFormat="1" ht="19.899999999999999" customHeight="1">
      <c r="B66" s="141"/>
      <c r="C66" s="142"/>
      <c r="D66" s="143" t="s">
        <v>2109</v>
      </c>
      <c r="E66" s="144"/>
      <c r="F66" s="144"/>
      <c r="G66" s="144"/>
      <c r="H66" s="144"/>
      <c r="I66" s="144"/>
      <c r="J66" s="145">
        <f>J218</f>
        <v>0</v>
      </c>
      <c r="K66" s="142"/>
      <c r="L66" s="146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134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2" t="str">
        <f>E7</f>
        <v>Karlovy Vary TO - oprava objektů v areálu TO (statika, zpevněné plochy)</v>
      </c>
      <c r="F76" s="373"/>
      <c r="G76" s="373"/>
      <c r="H76" s="373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101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25" t="str">
        <f>E9</f>
        <v>D.1.4a - ZTI</v>
      </c>
      <c r="F78" s="374"/>
      <c r="G78" s="374"/>
      <c r="H78" s="374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F12</f>
        <v>KV Bohatice</v>
      </c>
      <c r="G80" s="37"/>
      <c r="H80" s="37"/>
      <c r="I80" s="30" t="s">
        <v>23</v>
      </c>
      <c r="J80" s="60" t="str">
        <f>IF(J12="","",J12)</f>
        <v>11. 9. 2023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7" customHeight="1">
      <c r="A82" s="35"/>
      <c r="B82" s="36"/>
      <c r="C82" s="30" t="s">
        <v>25</v>
      </c>
      <c r="D82" s="37"/>
      <c r="E82" s="37"/>
      <c r="F82" s="28" t="str">
        <f>E15</f>
        <v>Správa železnic, státní organizace OŘ UNL</v>
      </c>
      <c r="G82" s="37"/>
      <c r="H82" s="37"/>
      <c r="I82" s="30" t="s">
        <v>32</v>
      </c>
      <c r="J82" s="33" t="str">
        <f>E21</f>
        <v>Ing. Miloš Trnka, Karlovy Vary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30</v>
      </c>
      <c r="D83" s="37"/>
      <c r="E83" s="37"/>
      <c r="F83" s="28" t="str">
        <f>IF(E18="","",E18)</f>
        <v>Vyplň údaj</v>
      </c>
      <c r="G83" s="37"/>
      <c r="H83" s="37"/>
      <c r="I83" s="30" t="s">
        <v>35</v>
      </c>
      <c r="J83" s="33" t="str">
        <f>E24</f>
        <v xml:space="preserve"> 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47"/>
      <c r="B85" s="148"/>
      <c r="C85" s="149" t="s">
        <v>135</v>
      </c>
      <c r="D85" s="150" t="s">
        <v>58</v>
      </c>
      <c r="E85" s="150" t="s">
        <v>54</v>
      </c>
      <c r="F85" s="150" t="s">
        <v>55</v>
      </c>
      <c r="G85" s="150" t="s">
        <v>136</v>
      </c>
      <c r="H85" s="150" t="s">
        <v>137</v>
      </c>
      <c r="I85" s="150" t="s">
        <v>138</v>
      </c>
      <c r="J85" s="150" t="s">
        <v>105</v>
      </c>
      <c r="K85" s="151" t="s">
        <v>139</v>
      </c>
      <c r="L85" s="152"/>
      <c r="M85" s="69" t="s">
        <v>19</v>
      </c>
      <c r="N85" s="70" t="s">
        <v>43</v>
      </c>
      <c r="O85" s="70" t="s">
        <v>140</v>
      </c>
      <c r="P85" s="70" t="s">
        <v>141</v>
      </c>
      <c r="Q85" s="70" t="s">
        <v>142</v>
      </c>
      <c r="R85" s="70" t="s">
        <v>143</v>
      </c>
      <c r="S85" s="70" t="s">
        <v>144</v>
      </c>
      <c r="T85" s="71" t="s">
        <v>145</v>
      </c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</row>
    <row r="86" spans="1:65" s="2" customFormat="1" ht="22.9" customHeight="1">
      <c r="A86" s="35"/>
      <c r="B86" s="36"/>
      <c r="C86" s="76" t="s">
        <v>146</v>
      </c>
      <c r="D86" s="37"/>
      <c r="E86" s="37"/>
      <c r="F86" s="37"/>
      <c r="G86" s="37"/>
      <c r="H86" s="37"/>
      <c r="I86" s="37"/>
      <c r="J86" s="153">
        <f>BK86</f>
        <v>0</v>
      </c>
      <c r="K86" s="37"/>
      <c r="L86" s="40"/>
      <c r="M86" s="72"/>
      <c r="N86" s="154"/>
      <c r="O86" s="73"/>
      <c r="P86" s="155">
        <f>P87+P127+P130+P207+P210+P217</f>
        <v>0</v>
      </c>
      <c r="Q86" s="73"/>
      <c r="R86" s="155">
        <f>R87+R127+R130+R207+R210+R217</f>
        <v>12186.292117049999</v>
      </c>
      <c r="S86" s="73"/>
      <c r="T86" s="156">
        <f>T87+T127+T130+T207+T210+T217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72</v>
      </c>
      <c r="AU86" s="18" t="s">
        <v>106</v>
      </c>
      <c r="BK86" s="157">
        <f>BK87+BK127+BK130+BK207+BK210+BK217</f>
        <v>0</v>
      </c>
    </row>
    <row r="87" spans="1:65" s="12" customFormat="1" ht="25.9" customHeight="1">
      <c r="B87" s="158"/>
      <c r="C87" s="159"/>
      <c r="D87" s="160" t="s">
        <v>72</v>
      </c>
      <c r="E87" s="161" t="s">
        <v>2110</v>
      </c>
      <c r="F87" s="161" t="s">
        <v>2111</v>
      </c>
      <c r="G87" s="159"/>
      <c r="H87" s="159"/>
      <c r="I87" s="162"/>
      <c r="J87" s="163">
        <f>BK87</f>
        <v>0</v>
      </c>
      <c r="K87" s="159"/>
      <c r="L87" s="164"/>
      <c r="M87" s="165"/>
      <c r="N87" s="166"/>
      <c r="O87" s="166"/>
      <c r="P87" s="167">
        <f>SUM(P88:P126)</f>
        <v>0</v>
      </c>
      <c r="Q87" s="166"/>
      <c r="R87" s="167">
        <f>SUM(R88:R126)</f>
        <v>11830.260289</v>
      </c>
      <c r="S87" s="166"/>
      <c r="T87" s="168">
        <f>SUM(T88:T126)</f>
        <v>0</v>
      </c>
      <c r="AR87" s="169" t="s">
        <v>81</v>
      </c>
      <c r="AT87" s="170" t="s">
        <v>72</v>
      </c>
      <c r="AU87" s="170" t="s">
        <v>73</v>
      </c>
      <c r="AY87" s="169" t="s">
        <v>149</v>
      </c>
      <c r="BK87" s="171">
        <f>SUM(BK88:BK126)</f>
        <v>0</v>
      </c>
    </row>
    <row r="88" spans="1:65" s="2" customFormat="1" ht="16.5" customHeight="1">
      <c r="A88" s="35"/>
      <c r="B88" s="36"/>
      <c r="C88" s="174" t="s">
        <v>81</v>
      </c>
      <c r="D88" s="174" t="s">
        <v>151</v>
      </c>
      <c r="E88" s="175" t="s">
        <v>2112</v>
      </c>
      <c r="F88" s="176" t="s">
        <v>2113</v>
      </c>
      <c r="G88" s="177" t="s">
        <v>181</v>
      </c>
      <c r="H88" s="178">
        <v>139.04900000000001</v>
      </c>
      <c r="I88" s="179"/>
      <c r="J88" s="180">
        <f>ROUND(I88*H88,2)</f>
        <v>0</v>
      </c>
      <c r="K88" s="176" t="s">
        <v>19</v>
      </c>
      <c r="L88" s="40"/>
      <c r="M88" s="181" t="s">
        <v>19</v>
      </c>
      <c r="N88" s="182" t="s">
        <v>44</v>
      </c>
      <c r="O88" s="65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156</v>
      </c>
      <c r="AT88" s="185" t="s">
        <v>151</v>
      </c>
      <c r="AU88" s="185" t="s">
        <v>81</v>
      </c>
      <c r="AY88" s="18" t="s">
        <v>149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8" t="s">
        <v>81</v>
      </c>
      <c r="BK88" s="186">
        <f>ROUND(I88*H88,2)</f>
        <v>0</v>
      </c>
      <c r="BL88" s="18" t="s">
        <v>156</v>
      </c>
      <c r="BM88" s="185" t="s">
        <v>217</v>
      </c>
    </row>
    <row r="89" spans="1:65" s="2" customFormat="1" ht="11.25">
      <c r="A89" s="35"/>
      <c r="B89" s="36"/>
      <c r="C89" s="37"/>
      <c r="D89" s="187" t="s">
        <v>158</v>
      </c>
      <c r="E89" s="37"/>
      <c r="F89" s="188" t="s">
        <v>2113</v>
      </c>
      <c r="G89" s="37"/>
      <c r="H89" s="37"/>
      <c r="I89" s="189"/>
      <c r="J89" s="37"/>
      <c r="K89" s="37"/>
      <c r="L89" s="40"/>
      <c r="M89" s="190"/>
      <c r="N89" s="19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158</v>
      </c>
      <c r="AU89" s="18" t="s">
        <v>81</v>
      </c>
    </row>
    <row r="90" spans="1:65" s="13" customFormat="1" ht="11.25">
      <c r="B90" s="195"/>
      <c r="C90" s="196"/>
      <c r="D90" s="187" t="s">
        <v>169</v>
      </c>
      <c r="E90" s="197" t="s">
        <v>19</v>
      </c>
      <c r="F90" s="198" t="s">
        <v>2114</v>
      </c>
      <c r="G90" s="196"/>
      <c r="H90" s="199">
        <v>78.716999999999999</v>
      </c>
      <c r="I90" s="200"/>
      <c r="J90" s="196"/>
      <c r="K90" s="196"/>
      <c r="L90" s="201"/>
      <c r="M90" s="202"/>
      <c r="N90" s="203"/>
      <c r="O90" s="203"/>
      <c r="P90" s="203"/>
      <c r="Q90" s="203"/>
      <c r="R90" s="203"/>
      <c r="S90" s="203"/>
      <c r="T90" s="204"/>
      <c r="AT90" s="205" t="s">
        <v>169</v>
      </c>
      <c r="AU90" s="205" t="s">
        <v>81</v>
      </c>
      <c r="AV90" s="13" t="s">
        <v>83</v>
      </c>
      <c r="AW90" s="13" t="s">
        <v>34</v>
      </c>
      <c r="AX90" s="13" t="s">
        <v>73</v>
      </c>
      <c r="AY90" s="205" t="s">
        <v>149</v>
      </c>
    </row>
    <row r="91" spans="1:65" s="13" customFormat="1" ht="11.25">
      <c r="B91" s="195"/>
      <c r="C91" s="196"/>
      <c r="D91" s="187" t="s">
        <v>169</v>
      </c>
      <c r="E91" s="197" t="s">
        <v>19</v>
      </c>
      <c r="F91" s="198" t="s">
        <v>2115</v>
      </c>
      <c r="G91" s="196"/>
      <c r="H91" s="199">
        <v>25.332000000000001</v>
      </c>
      <c r="I91" s="200"/>
      <c r="J91" s="196"/>
      <c r="K91" s="196"/>
      <c r="L91" s="201"/>
      <c r="M91" s="202"/>
      <c r="N91" s="203"/>
      <c r="O91" s="203"/>
      <c r="P91" s="203"/>
      <c r="Q91" s="203"/>
      <c r="R91" s="203"/>
      <c r="S91" s="203"/>
      <c r="T91" s="204"/>
      <c r="AT91" s="205" t="s">
        <v>169</v>
      </c>
      <c r="AU91" s="205" t="s">
        <v>81</v>
      </c>
      <c r="AV91" s="13" t="s">
        <v>83</v>
      </c>
      <c r="AW91" s="13" t="s">
        <v>34</v>
      </c>
      <c r="AX91" s="13" t="s">
        <v>73</v>
      </c>
      <c r="AY91" s="205" t="s">
        <v>149</v>
      </c>
    </row>
    <row r="92" spans="1:65" s="13" customFormat="1" ht="11.25">
      <c r="B92" s="195"/>
      <c r="C92" s="196"/>
      <c r="D92" s="187" t="s">
        <v>169</v>
      </c>
      <c r="E92" s="197" t="s">
        <v>19</v>
      </c>
      <c r="F92" s="198" t="s">
        <v>2116</v>
      </c>
      <c r="G92" s="196"/>
      <c r="H92" s="199">
        <v>35</v>
      </c>
      <c r="I92" s="200"/>
      <c r="J92" s="196"/>
      <c r="K92" s="196"/>
      <c r="L92" s="201"/>
      <c r="M92" s="202"/>
      <c r="N92" s="203"/>
      <c r="O92" s="203"/>
      <c r="P92" s="203"/>
      <c r="Q92" s="203"/>
      <c r="R92" s="203"/>
      <c r="S92" s="203"/>
      <c r="T92" s="204"/>
      <c r="AT92" s="205" t="s">
        <v>169</v>
      </c>
      <c r="AU92" s="205" t="s">
        <v>81</v>
      </c>
      <c r="AV92" s="13" t="s">
        <v>83</v>
      </c>
      <c r="AW92" s="13" t="s">
        <v>34</v>
      </c>
      <c r="AX92" s="13" t="s">
        <v>73</v>
      </c>
      <c r="AY92" s="205" t="s">
        <v>149</v>
      </c>
    </row>
    <row r="93" spans="1:65" s="15" customFormat="1" ht="11.25">
      <c r="B93" s="229"/>
      <c r="C93" s="230"/>
      <c r="D93" s="187" t="s">
        <v>169</v>
      </c>
      <c r="E93" s="231" t="s">
        <v>19</v>
      </c>
      <c r="F93" s="232" t="s">
        <v>2117</v>
      </c>
      <c r="G93" s="230"/>
      <c r="H93" s="233">
        <v>139.04900000000001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AT93" s="239" t="s">
        <v>169</v>
      </c>
      <c r="AU93" s="239" t="s">
        <v>81</v>
      </c>
      <c r="AV93" s="15" t="s">
        <v>156</v>
      </c>
      <c r="AW93" s="15" t="s">
        <v>34</v>
      </c>
      <c r="AX93" s="15" t="s">
        <v>81</v>
      </c>
      <c r="AY93" s="239" t="s">
        <v>149</v>
      </c>
    </row>
    <row r="94" spans="1:65" s="2" customFormat="1" ht="16.5" customHeight="1">
      <c r="A94" s="35"/>
      <c r="B94" s="36"/>
      <c r="C94" s="174" t="s">
        <v>83</v>
      </c>
      <c r="D94" s="174" t="s">
        <v>151</v>
      </c>
      <c r="E94" s="175" t="s">
        <v>2118</v>
      </c>
      <c r="F94" s="176" t="s">
        <v>2119</v>
      </c>
      <c r="G94" s="177" t="s">
        <v>181</v>
      </c>
      <c r="H94" s="178">
        <v>139.04900000000001</v>
      </c>
      <c r="I94" s="179"/>
      <c r="J94" s="180">
        <f>ROUND(I94*H94,2)</f>
        <v>0</v>
      </c>
      <c r="K94" s="176" t="s">
        <v>19</v>
      </c>
      <c r="L94" s="40"/>
      <c r="M94" s="181" t="s">
        <v>19</v>
      </c>
      <c r="N94" s="182" t="s">
        <v>44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156</v>
      </c>
      <c r="AT94" s="185" t="s">
        <v>151</v>
      </c>
      <c r="AU94" s="185" t="s">
        <v>81</v>
      </c>
      <c r="AY94" s="18" t="s">
        <v>149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81</v>
      </c>
      <c r="BK94" s="186">
        <f>ROUND(I94*H94,2)</f>
        <v>0</v>
      </c>
      <c r="BL94" s="18" t="s">
        <v>156</v>
      </c>
      <c r="BM94" s="185" t="s">
        <v>238</v>
      </c>
    </row>
    <row r="95" spans="1:65" s="2" customFormat="1" ht="11.25">
      <c r="A95" s="35"/>
      <c r="B95" s="36"/>
      <c r="C95" s="37"/>
      <c r="D95" s="187" t="s">
        <v>158</v>
      </c>
      <c r="E95" s="37"/>
      <c r="F95" s="188" t="s">
        <v>2120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158</v>
      </c>
      <c r="AU95" s="18" t="s">
        <v>81</v>
      </c>
    </row>
    <row r="96" spans="1:65" s="2" customFormat="1" ht="16.5" customHeight="1">
      <c r="A96" s="35"/>
      <c r="B96" s="36"/>
      <c r="C96" s="174" t="s">
        <v>171</v>
      </c>
      <c r="D96" s="174" t="s">
        <v>151</v>
      </c>
      <c r="E96" s="175" t="s">
        <v>2121</v>
      </c>
      <c r="F96" s="176" t="s">
        <v>2122</v>
      </c>
      <c r="G96" s="177" t="s">
        <v>181</v>
      </c>
      <c r="H96" s="178">
        <v>69.525000000000006</v>
      </c>
      <c r="I96" s="179"/>
      <c r="J96" s="180">
        <f>ROUND(I96*H96,2)</f>
        <v>0</v>
      </c>
      <c r="K96" s="176" t="s">
        <v>19</v>
      </c>
      <c r="L96" s="40"/>
      <c r="M96" s="181" t="s">
        <v>19</v>
      </c>
      <c r="N96" s="182" t="s">
        <v>44</v>
      </c>
      <c r="O96" s="65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156</v>
      </c>
      <c r="AT96" s="185" t="s">
        <v>151</v>
      </c>
      <c r="AU96" s="185" t="s">
        <v>81</v>
      </c>
      <c r="AY96" s="18" t="s">
        <v>149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81</v>
      </c>
      <c r="BK96" s="186">
        <f>ROUND(I96*H96,2)</f>
        <v>0</v>
      </c>
      <c r="BL96" s="18" t="s">
        <v>156</v>
      </c>
      <c r="BM96" s="185" t="s">
        <v>253</v>
      </c>
    </row>
    <row r="97" spans="1:65" s="2" customFormat="1" ht="11.25">
      <c r="A97" s="35"/>
      <c r="B97" s="36"/>
      <c r="C97" s="37"/>
      <c r="D97" s="187" t="s">
        <v>158</v>
      </c>
      <c r="E97" s="37"/>
      <c r="F97" s="188" t="s">
        <v>2122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158</v>
      </c>
      <c r="AU97" s="18" t="s">
        <v>81</v>
      </c>
    </row>
    <row r="98" spans="1:65" s="13" customFormat="1" ht="11.25">
      <c r="B98" s="195"/>
      <c r="C98" s="196"/>
      <c r="D98" s="187" t="s">
        <v>169</v>
      </c>
      <c r="E98" s="197" t="s">
        <v>19</v>
      </c>
      <c r="F98" s="198" t="s">
        <v>2123</v>
      </c>
      <c r="G98" s="196"/>
      <c r="H98" s="199">
        <v>69.525000000000006</v>
      </c>
      <c r="I98" s="200"/>
      <c r="J98" s="196"/>
      <c r="K98" s="196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169</v>
      </c>
      <c r="AU98" s="205" t="s">
        <v>81</v>
      </c>
      <c r="AV98" s="13" t="s">
        <v>83</v>
      </c>
      <c r="AW98" s="13" t="s">
        <v>34</v>
      </c>
      <c r="AX98" s="13" t="s">
        <v>73</v>
      </c>
      <c r="AY98" s="205" t="s">
        <v>149</v>
      </c>
    </row>
    <row r="99" spans="1:65" s="15" customFormat="1" ht="11.25">
      <c r="B99" s="229"/>
      <c r="C99" s="230"/>
      <c r="D99" s="187" t="s">
        <v>169</v>
      </c>
      <c r="E99" s="231" t="s">
        <v>19</v>
      </c>
      <c r="F99" s="232" t="s">
        <v>2117</v>
      </c>
      <c r="G99" s="230"/>
      <c r="H99" s="233">
        <v>69.525000000000006</v>
      </c>
      <c r="I99" s="234"/>
      <c r="J99" s="230"/>
      <c r="K99" s="230"/>
      <c r="L99" s="235"/>
      <c r="M99" s="236"/>
      <c r="N99" s="237"/>
      <c r="O99" s="237"/>
      <c r="P99" s="237"/>
      <c r="Q99" s="237"/>
      <c r="R99" s="237"/>
      <c r="S99" s="237"/>
      <c r="T99" s="238"/>
      <c r="AT99" s="239" t="s">
        <v>169</v>
      </c>
      <c r="AU99" s="239" t="s">
        <v>81</v>
      </c>
      <c r="AV99" s="15" t="s">
        <v>156</v>
      </c>
      <c r="AW99" s="15" t="s">
        <v>34</v>
      </c>
      <c r="AX99" s="15" t="s">
        <v>81</v>
      </c>
      <c r="AY99" s="239" t="s">
        <v>149</v>
      </c>
    </row>
    <row r="100" spans="1:65" s="2" customFormat="1" ht="16.5" customHeight="1">
      <c r="A100" s="35"/>
      <c r="B100" s="36"/>
      <c r="C100" s="174" t="s">
        <v>156</v>
      </c>
      <c r="D100" s="174" t="s">
        <v>151</v>
      </c>
      <c r="E100" s="175" t="s">
        <v>2124</v>
      </c>
      <c r="F100" s="176" t="s">
        <v>2125</v>
      </c>
      <c r="G100" s="177" t="s">
        <v>181</v>
      </c>
      <c r="H100" s="178">
        <v>73.364000000000004</v>
      </c>
      <c r="I100" s="179"/>
      <c r="J100" s="180">
        <f>ROUND(I100*H100,2)</f>
        <v>0</v>
      </c>
      <c r="K100" s="176" t="s">
        <v>19</v>
      </c>
      <c r="L100" s="40"/>
      <c r="M100" s="181" t="s">
        <v>19</v>
      </c>
      <c r="N100" s="182" t="s">
        <v>44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156</v>
      </c>
      <c r="AT100" s="185" t="s">
        <v>151</v>
      </c>
      <c r="AU100" s="185" t="s">
        <v>81</v>
      </c>
      <c r="AY100" s="18" t="s">
        <v>149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81</v>
      </c>
      <c r="BK100" s="186">
        <f>ROUND(I100*H100,2)</f>
        <v>0</v>
      </c>
      <c r="BL100" s="18" t="s">
        <v>156</v>
      </c>
      <c r="BM100" s="185" t="s">
        <v>270</v>
      </c>
    </row>
    <row r="101" spans="1:65" s="2" customFormat="1" ht="11.25">
      <c r="A101" s="35"/>
      <c r="B101" s="36"/>
      <c r="C101" s="37"/>
      <c r="D101" s="187" t="s">
        <v>158</v>
      </c>
      <c r="E101" s="37"/>
      <c r="F101" s="188" t="s">
        <v>2125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158</v>
      </c>
      <c r="AU101" s="18" t="s">
        <v>81</v>
      </c>
    </row>
    <row r="102" spans="1:65" s="14" customFormat="1" ht="11.25">
      <c r="B102" s="206"/>
      <c r="C102" s="207"/>
      <c r="D102" s="187" t="s">
        <v>169</v>
      </c>
      <c r="E102" s="208" t="s">
        <v>19</v>
      </c>
      <c r="F102" s="209" t="s">
        <v>2126</v>
      </c>
      <c r="G102" s="207"/>
      <c r="H102" s="208" t="s">
        <v>19</v>
      </c>
      <c r="I102" s="210"/>
      <c r="J102" s="207"/>
      <c r="K102" s="207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169</v>
      </c>
      <c r="AU102" s="215" t="s">
        <v>81</v>
      </c>
      <c r="AV102" s="14" t="s">
        <v>81</v>
      </c>
      <c r="AW102" s="14" t="s">
        <v>34</v>
      </c>
      <c r="AX102" s="14" t="s">
        <v>73</v>
      </c>
      <c r="AY102" s="215" t="s">
        <v>149</v>
      </c>
    </row>
    <row r="103" spans="1:65" s="13" customFormat="1" ht="11.25">
      <c r="B103" s="195"/>
      <c r="C103" s="196"/>
      <c r="D103" s="187" t="s">
        <v>169</v>
      </c>
      <c r="E103" s="197" t="s">
        <v>19</v>
      </c>
      <c r="F103" s="198" t="s">
        <v>2127</v>
      </c>
      <c r="G103" s="196"/>
      <c r="H103" s="199">
        <v>13.04</v>
      </c>
      <c r="I103" s="200"/>
      <c r="J103" s="196"/>
      <c r="K103" s="196"/>
      <c r="L103" s="201"/>
      <c r="M103" s="202"/>
      <c r="N103" s="203"/>
      <c r="O103" s="203"/>
      <c r="P103" s="203"/>
      <c r="Q103" s="203"/>
      <c r="R103" s="203"/>
      <c r="S103" s="203"/>
      <c r="T103" s="204"/>
      <c r="AT103" s="205" t="s">
        <v>169</v>
      </c>
      <c r="AU103" s="205" t="s">
        <v>81</v>
      </c>
      <c r="AV103" s="13" t="s">
        <v>83</v>
      </c>
      <c r="AW103" s="13" t="s">
        <v>34</v>
      </c>
      <c r="AX103" s="13" t="s">
        <v>73</v>
      </c>
      <c r="AY103" s="205" t="s">
        <v>149</v>
      </c>
    </row>
    <row r="104" spans="1:65" s="14" customFormat="1" ht="11.25">
      <c r="B104" s="206"/>
      <c r="C104" s="207"/>
      <c r="D104" s="187" t="s">
        <v>169</v>
      </c>
      <c r="E104" s="208" t="s">
        <v>19</v>
      </c>
      <c r="F104" s="209" t="s">
        <v>2128</v>
      </c>
      <c r="G104" s="207"/>
      <c r="H104" s="208" t="s">
        <v>19</v>
      </c>
      <c r="I104" s="210"/>
      <c r="J104" s="207"/>
      <c r="K104" s="207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169</v>
      </c>
      <c r="AU104" s="215" t="s">
        <v>81</v>
      </c>
      <c r="AV104" s="14" t="s">
        <v>81</v>
      </c>
      <c r="AW104" s="14" t="s">
        <v>34</v>
      </c>
      <c r="AX104" s="14" t="s">
        <v>73</v>
      </c>
      <c r="AY104" s="215" t="s">
        <v>149</v>
      </c>
    </row>
    <row r="105" spans="1:65" s="13" customFormat="1" ht="11.25">
      <c r="B105" s="195"/>
      <c r="C105" s="196"/>
      <c r="D105" s="187" t="s">
        <v>169</v>
      </c>
      <c r="E105" s="197" t="s">
        <v>19</v>
      </c>
      <c r="F105" s="198" t="s">
        <v>2129</v>
      </c>
      <c r="G105" s="196"/>
      <c r="H105" s="199">
        <v>59.454000000000001</v>
      </c>
      <c r="I105" s="200"/>
      <c r="J105" s="196"/>
      <c r="K105" s="196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169</v>
      </c>
      <c r="AU105" s="205" t="s">
        <v>81</v>
      </c>
      <c r="AV105" s="13" t="s">
        <v>83</v>
      </c>
      <c r="AW105" s="13" t="s">
        <v>34</v>
      </c>
      <c r="AX105" s="13" t="s">
        <v>73</v>
      </c>
      <c r="AY105" s="205" t="s">
        <v>149</v>
      </c>
    </row>
    <row r="106" spans="1:65" s="14" customFormat="1" ht="11.25">
      <c r="B106" s="206"/>
      <c r="C106" s="207"/>
      <c r="D106" s="187" t="s">
        <v>169</v>
      </c>
      <c r="E106" s="208" t="s">
        <v>19</v>
      </c>
      <c r="F106" s="209" t="s">
        <v>2130</v>
      </c>
      <c r="G106" s="207"/>
      <c r="H106" s="208" t="s">
        <v>19</v>
      </c>
      <c r="I106" s="210"/>
      <c r="J106" s="207"/>
      <c r="K106" s="207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169</v>
      </c>
      <c r="AU106" s="215" t="s">
        <v>81</v>
      </c>
      <c r="AV106" s="14" t="s">
        <v>81</v>
      </c>
      <c r="AW106" s="14" t="s">
        <v>34</v>
      </c>
      <c r="AX106" s="14" t="s">
        <v>73</v>
      </c>
      <c r="AY106" s="215" t="s">
        <v>149</v>
      </c>
    </row>
    <row r="107" spans="1:65" s="13" customFormat="1" ht="11.25">
      <c r="B107" s="195"/>
      <c r="C107" s="196"/>
      <c r="D107" s="187" t="s">
        <v>169</v>
      </c>
      <c r="E107" s="197" t="s">
        <v>19</v>
      </c>
      <c r="F107" s="198" t="s">
        <v>2131</v>
      </c>
      <c r="G107" s="196"/>
      <c r="H107" s="199">
        <v>0.87</v>
      </c>
      <c r="I107" s="200"/>
      <c r="J107" s="196"/>
      <c r="K107" s="196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169</v>
      </c>
      <c r="AU107" s="205" t="s">
        <v>81</v>
      </c>
      <c r="AV107" s="13" t="s">
        <v>83</v>
      </c>
      <c r="AW107" s="13" t="s">
        <v>34</v>
      </c>
      <c r="AX107" s="13" t="s">
        <v>73</v>
      </c>
      <c r="AY107" s="205" t="s">
        <v>149</v>
      </c>
    </row>
    <row r="108" spans="1:65" s="15" customFormat="1" ht="11.25">
      <c r="B108" s="229"/>
      <c r="C108" s="230"/>
      <c r="D108" s="187" t="s">
        <v>169</v>
      </c>
      <c r="E108" s="231" t="s">
        <v>19</v>
      </c>
      <c r="F108" s="232" t="s">
        <v>2117</v>
      </c>
      <c r="G108" s="230"/>
      <c r="H108" s="233">
        <v>73.364000000000004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169</v>
      </c>
      <c r="AU108" s="239" t="s">
        <v>81</v>
      </c>
      <c r="AV108" s="15" t="s">
        <v>156</v>
      </c>
      <c r="AW108" s="15" t="s">
        <v>34</v>
      </c>
      <c r="AX108" s="15" t="s">
        <v>81</v>
      </c>
      <c r="AY108" s="239" t="s">
        <v>149</v>
      </c>
    </row>
    <row r="109" spans="1:65" s="2" customFormat="1" ht="16.5" customHeight="1">
      <c r="A109" s="35"/>
      <c r="B109" s="36"/>
      <c r="C109" s="174" t="s">
        <v>191</v>
      </c>
      <c r="D109" s="174" t="s">
        <v>151</v>
      </c>
      <c r="E109" s="175" t="s">
        <v>2132</v>
      </c>
      <c r="F109" s="176" t="s">
        <v>2133</v>
      </c>
      <c r="G109" s="177" t="s">
        <v>181</v>
      </c>
      <c r="H109" s="178">
        <v>73.364000000000004</v>
      </c>
      <c r="I109" s="179"/>
      <c r="J109" s="180">
        <f>ROUND(I109*H109,2)</f>
        <v>0</v>
      </c>
      <c r="K109" s="176" t="s">
        <v>19</v>
      </c>
      <c r="L109" s="40"/>
      <c r="M109" s="181" t="s">
        <v>19</v>
      </c>
      <c r="N109" s="182" t="s">
        <v>44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156</v>
      </c>
      <c r="AT109" s="185" t="s">
        <v>151</v>
      </c>
      <c r="AU109" s="185" t="s">
        <v>81</v>
      </c>
      <c r="AY109" s="18" t="s">
        <v>149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81</v>
      </c>
      <c r="BK109" s="186">
        <f>ROUND(I109*H109,2)</f>
        <v>0</v>
      </c>
      <c r="BL109" s="18" t="s">
        <v>156</v>
      </c>
      <c r="BM109" s="185" t="s">
        <v>305</v>
      </c>
    </row>
    <row r="110" spans="1:65" s="2" customFormat="1" ht="11.25">
      <c r="A110" s="35"/>
      <c r="B110" s="36"/>
      <c r="C110" s="37"/>
      <c r="D110" s="187" t="s">
        <v>158</v>
      </c>
      <c r="E110" s="37"/>
      <c r="F110" s="188" t="s">
        <v>2134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158</v>
      </c>
      <c r="AU110" s="18" t="s">
        <v>81</v>
      </c>
    </row>
    <row r="111" spans="1:65" s="2" customFormat="1" ht="16.5" customHeight="1">
      <c r="A111" s="35"/>
      <c r="B111" s="36"/>
      <c r="C111" s="174" t="s">
        <v>198</v>
      </c>
      <c r="D111" s="174" t="s">
        <v>151</v>
      </c>
      <c r="E111" s="175" t="s">
        <v>2135</v>
      </c>
      <c r="F111" s="176" t="s">
        <v>2136</v>
      </c>
      <c r="G111" s="177" t="s">
        <v>265</v>
      </c>
      <c r="H111" s="178">
        <v>146.72800000000001</v>
      </c>
      <c r="I111" s="179"/>
      <c r="J111" s="180">
        <f>ROUND(I111*H111,2)</f>
        <v>0</v>
      </c>
      <c r="K111" s="176" t="s">
        <v>19</v>
      </c>
      <c r="L111" s="40"/>
      <c r="M111" s="181" t="s">
        <v>19</v>
      </c>
      <c r="N111" s="182" t="s">
        <v>44</v>
      </c>
      <c r="O111" s="65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156</v>
      </c>
      <c r="AT111" s="185" t="s">
        <v>151</v>
      </c>
      <c r="AU111" s="185" t="s">
        <v>81</v>
      </c>
      <c r="AY111" s="18" t="s">
        <v>149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81</v>
      </c>
      <c r="BK111" s="186">
        <f>ROUND(I111*H111,2)</f>
        <v>0</v>
      </c>
      <c r="BL111" s="18" t="s">
        <v>156</v>
      </c>
      <c r="BM111" s="185" t="s">
        <v>338</v>
      </c>
    </row>
    <row r="112" spans="1:65" s="2" customFormat="1" ht="11.25">
      <c r="A112" s="35"/>
      <c r="B112" s="36"/>
      <c r="C112" s="37"/>
      <c r="D112" s="187" t="s">
        <v>158</v>
      </c>
      <c r="E112" s="37"/>
      <c r="F112" s="188" t="s">
        <v>2136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158</v>
      </c>
      <c r="AU112" s="18" t="s">
        <v>81</v>
      </c>
    </row>
    <row r="113" spans="1:65" s="13" customFormat="1" ht="11.25">
      <c r="B113" s="195"/>
      <c r="C113" s="196"/>
      <c r="D113" s="187" t="s">
        <v>169</v>
      </c>
      <c r="E113" s="197" t="s">
        <v>19</v>
      </c>
      <c r="F113" s="198" t="s">
        <v>2137</v>
      </c>
      <c r="G113" s="196"/>
      <c r="H113" s="199">
        <v>146.72800000000001</v>
      </c>
      <c r="I113" s="200"/>
      <c r="J113" s="196"/>
      <c r="K113" s="196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169</v>
      </c>
      <c r="AU113" s="205" t="s">
        <v>81</v>
      </c>
      <c r="AV113" s="13" t="s">
        <v>83</v>
      </c>
      <c r="AW113" s="13" t="s">
        <v>34</v>
      </c>
      <c r="AX113" s="13" t="s">
        <v>73</v>
      </c>
      <c r="AY113" s="205" t="s">
        <v>149</v>
      </c>
    </row>
    <row r="114" spans="1:65" s="15" customFormat="1" ht="11.25">
      <c r="B114" s="229"/>
      <c r="C114" s="230"/>
      <c r="D114" s="187" t="s">
        <v>169</v>
      </c>
      <c r="E114" s="231" t="s">
        <v>19</v>
      </c>
      <c r="F114" s="232" t="s">
        <v>2117</v>
      </c>
      <c r="G114" s="230"/>
      <c r="H114" s="233">
        <v>146.72800000000001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169</v>
      </c>
      <c r="AU114" s="239" t="s">
        <v>81</v>
      </c>
      <c r="AV114" s="15" t="s">
        <v>156</v>
      </c>
      <c r="AW114" s="15" t="s">
        <v>34</v>
      </c>
      <c r="AX114" s="15" t="s">
        <v>81</v>
      </c>
      <c r="AY114" s="239" t="s">
        <v>149</v>
      </c>
    </row>
    <row r="115" spans="1:65" s="2" customFormat="1" ht="16.5" customHeight="1">
      <c r="A115" s="35"/>
      <c r="B115" s="36"/>
      <c r="C115" s="174" t="s">
        <v>208</v>
      </c>
      <c r="D115" s="174" t="s">
        <v>151</v>
      </c>
      <c r="E115" s="175" t="s">
        <v>2138</v>
      </c>
      <c r="F115" s="176" t="s">
        <v>2139</v>
      </c>
      <c r="G115" s="177" t="s">
        <v>181</v>
      </c>
      <c r="H115" s="178">
        <v>65.685000000000002</v>
      </c>
      <c r="I115" s="179"/>
      <c r="J115" s="180">
        <f>ROUND(I115*H115,2)</f>
        <v>0</v>
      </c>
      <c r="K115" s="176" t="s">
        <v>19</v>
      </c>
      <c r="L115" s="40"/>
      <c r="M115" s="181" t="s">
        <v>19</v>
      </c>
      <c r="N115" s="182" t="s">
        <v>44</v>
      </c>
      <c r="O115" s="65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156</v>
      </c>
      <c r="AT115" s="185" t="s">
        <v>151</v>
      </c>
      <c r="AU115" s="185" t="s">
        <v>81</v>
      </c>
      <c r="AY115" s="18" t="s">
        <v>149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81</v>
      </c>
      <c r="BK115" s="186">
        <f>ROUND(I115*H115,2)</f>
        <v>0</v>
      </c>
      <c r="BL115" s="18" t="s">
        <v>156</v>
      </c>
      <c r="BM115" s="185" t="s">
        <v>352</v>
      </c>
    </row>
    <row r="116" spans="1:65" s="2" customFormat="1" ht="11.25">
      <c r="A116" s="35"/>
      <c r="B116" s="36"/>
      <c r="C116" s="37"/>
      <c r="D116" s="187" t="s">
        <v>158</v>
      </c>
      <c r="E116" s="37"/>
      <c r="F116" s="188" t="s">
        <v>2140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158</v>
      </c>
      <c r="AU116" s="18" t="s">
        <v>81</v>
      </c>
    </row>
    <row r="117" spans="1:65" s="13" customFormat="1" ht="11.25">
      <c r="B117" s="195"/>
      <c r="C117" s="196"/>
      <c r="D117" s="187" t="s">
        <v>169</v>
      </c>
      <c r="E117" s="197" t="s">
        <v>19</v>
      </c>
      <c r="F117" s="198" t="s">
        <v>2141</v>
      </c>
      <c r="G117" s="196"/>
      <c r="H117" s="199">
        <v>65.685000000000002</v>
      </c>
      <c r="I117" s="200"/>
      <c r="J117" s="196"/>
      <c r="K117" s="196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169</v>
      </c>
      <c r="AU117" s="205" t="s">
        <v>81</v>
      </c>
      <c r="AV117" s="13" t="s">
        <v>83</v>
      </c>
      <c r="AW117" s="13" t="s">
        <v>34</v>
      </c>
      <c r="AX117" s="13" t="s">
        <v>73</v>
      </c>
      <c r="AY117" s="205" t="s">
        <v>149</v>
      </c>
    </row>
    <row r="118" spans="1:65" s="15" customFormat="1" ht="11.25">
      <c r="B118" s="229"/>
      <c r="C118" s="230"/>
      <c r="D118" s="187" t="s">
        <v>169</v>
      </c>
      <c r="E118" s="231" t="s">
        <v>19</v>
      </c>
      <c r="F118" s="232" t="s">
        <v>2117</v>
      </c>
      <c r="G118" s="230"/>
      <c r="H118" s="233">
        <v>65.685000000000002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AT118" s="239" t="s">
        <v>169</v>
      </c>
      <c r="AU118" s="239" t="s">
        <v>81</v>
      </c>
      <c r="AV118" s="15" t="s">
        <v>156</v>
      </c>
      <c r="AW118" s="15" t="s">
        <v>34</v>
      </c>
      <c r="AX118" s="15" t="s">
        <v>81</v>
      </c>
      <c r="AY118" s="239" t="s">
        <v>149</v>
      </c>
    </row>
    <row r="119" spans="1:65" s="2" customFormat="1" ht="16.5" customHeight="1">
      <c r="A119" s="35"/>
      <c r="B119" s="36"/>
      <c r="C119" s="174" t="s">
        <v>217</v>
      </c>
      <c r="D119" s="174" t="s">
        <v>151</v>
      </c>
      <c r="E119" s="175" t="s">
        <v>2142</v>
      </c>
      <c r="F119" s="176" t="s">
        <v>2143</v>
      </c>
      <c r="G119" s="177" t="s">
        <v>181</v>
      </c>
      <c r="H119" s="178">
        <v>58.048000000000002</v>
      </c>
      <c r="I119" s="179"/>
      <c r="J119" s="180">
        <f>ROUND(I119*H119,2)</f>
        <v>0</v>
      </c>
      <c r="K119" s="176" t="s">
        <v>19</v>
      </c>
      <c r="L119" s="40"/>
      <c r="M119" s="181" t="s">
        <v>19</v>
      </c>
      <c r="N119" s="182" t="s">
        <v>44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156</v>
      </c>
      <c r="AT119" s="185" t="s">
        <v>151</v>
      </c>
      <c r="AU119" s="185" t="s">
        <v>81</v>
      </c>
      <c r="AY119" s="18" t="s">
        <v>149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81</v>
      </c>
      <c r="BK119" s="186">
        <f>ROUND(I119*H119,2)</f>
        <v>0</v>
      </c>
      <c r="BL119" s="18" t="s">
        <v>156</v>
      </c>
      <c r="BM119" s="185" t="s">
        <v>368</v>
      </c>
    </row>
    <row r="120" spans="1:65" s="2" customFormat="1" ht="11.25">
      <c r="A120" s="35"/>
      <c r="B120" s="36"/>
      <c r="C120" s="37"/>
      <c r="D120" s="187" t="s">
        <v>158</v>
      </c>
      <c r="E120" s="37"/>
      <c r="F120" s="188" t="s">
        <v>2143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158</v>
      </c>
      <c r="AU120" s="18" t="s">
        <v>81</v>
      </c>
    </row>
    <row r="121" spans="1:65" s="13" customFormat="1" ht="11.25">
      <c r="B121" s="195"/>
      <c r="C121" s="196"/>
      <c r="D121" s="187" t="s">
        <v>169</v>
      </c>
      <c r="E121" s="197" t="s">
        <v>19</v>
      </c>
      <c r="F121" s="198" t="s">
        <v>2144</v>
      </c>
      <c r="G121" s="196"/>
      <c r="H121" s="199">
        <v>58.048000000000002</v>
      </c>
      <c r="I121" s="200"/>
      <c r="J121" s="196"/>
      <c r="K121" s="196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169</v>
      </c>
      <c r="AU121" s="205" t="s">
        <v>81</v>
      </c>
      <c r="AV121" s="13" t="s">
        <v>83</v>
      </c>
      <c r="AW121" s="13" t="s">
        <v>34</v>
      </c>
      <c r="AX121" s="13" t="s">
        <v>73</v>
      </c>
      <c r="AY121" s="205" t="s">
        <v>149</v>
      </c>
    </row>
    <row r="122" spans="1:65" s="15" customFormat="1" ht="11.25">
      <c r="B122" s="229"/>
      <c r="C122" s="230"/>
      <c r="D122" s="187" t="s">
        <v>169</v>
      </c>
      <c r="E122" s="231" t="s">
        <v>19</v>
      </c>
      <c r="F122" s="232" t="s">
        <v>2117</v>
      </c>
      <c r="G122" s="230"/>
      <c r="H122" s="233">
        <v>58.048000000000002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AT122" s="239" t="s">
        <v>169</v>
      </c>
      <c r="AU122" s="239" t="s">
        <v>81</v>
      </c>
      <c r="AV122" s="15" t="s">
        <v>156</v>
      </c>
      <c r="AW122" s="15" t="s">
        <v>34</v>
      </c>
      <c r="AX122" s="15" t="s">
        <v>81</v>
      </c>
      <c r="AY122" s="239" t="s">
        <v>149</v>
      </c>
    </row>
    <row r="123" spans="1:65" s="2" customFormat="1" ht="16.5" customHeight="1">
      <c r="A123" s="35"/>
      <c r="B123" s="36"/>
      <c r="C123" s="216" t="s">
        <v>225</v>
      </c>
      <c r="D123" s="216" t="s">
        <v>556</v>
      </c>
      <c r="E123" s="217" t="s">
        <v>2145</v>
      </c>
      <c r="F123" s="218" t="s">
        <v>2146</v>
      </c>
      <c r="G123" s="219" t="s">
        <v>265</v>
      </c>
      <c r="H123" s="220">
        <v>108.767</v>
      </c>
      <c r="I123" s="221"/>
      <c r="J123" s="222">
        <f>ROUND(I123*H123,2)</f>
        <v>0</v>
      </c>
      <c r="K123" s="218" t="s">
        <v>19</v>
      </c>
      <c r="L123" s="223"/>
      <c r="M123" s="224" t="s">
        <v>19</v>
      </c>
      <c r="N123" s="225" t="s">
        <v>44</v>
      </c>
      <c r="O123" s="65"/>
      <c r="P123" s="183">
        <f>O123*H123</f>
        <v>0</v>
      </c>
      <c r="Q123" s="183">
        <v>108.767</v>
      </c>
      <c r="R123" s="183">
        <f>Q123*H123</f>
        <v>11830.260289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217</v>
      </c>
      <c r="AT123" s="185" t="s">
        <v>556</v>
      </c>
      <c r="AU123" s="185" t="s">
        <v>81</v>
      </c>
      <c r="AY123" s="18" t="s">
        <v>149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8" t="s">
        <v>81</v>
      </c>
      <c r="BK123" s="186">
        <f>ROUND(I123*H123,2)</f>
        <v>0</v>
      </c>
      <c r="BL123" s="18" t="s">
        <v>156</v>
      </c>
      <c r="BM123" s="185" t="s">
        <v>406</v>
      </c>
    </row>
    <row r="124" spans="1:65" s="2" customFormat="1" ht="11.25">
      <c r="A124" s="35"/>
      <c r="B124" s="36"/>
      <c r="C124" s="37"/>
      <c r="D124" s="187" t="s">
        <v>158</v>
      </c>
      <c r="E124" s="37"/>
      <c r="F124" s="188" t="s">
        <v>2146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158</v>
      </c>
      <c r="AU124" s="18" t="s">
        <v>81</v>
      </c>
    </row>
    <row r="125" spans="1:65" s="13" customFormat="1" ht="11.25">
      <c r="B125" s="195"/>
      <c r="C125" s="196"/>
      <c r="D125" s="187" t="s">
        <v>169</v>
      </c>
      <c r="E125" s="197" t="s">
        <v>19</v>
      </c>
      <c r="F125" s="198" t="s">
        <v>2147</v>
      </c>
      <c r="G125" s="196"/>
      <c r="H125" s="199">
        <v>108.767</v>
      </c>
      <c r="I125" s="200"/>
      <c r="J125" s="196"/>
      <c r="K125" s="196"/>
      <c r="L125" s="201"/>
      <c r="M125" s="202"/>
      <c r="N125" s="203"/>
      <c r="O125" s="203"/>
      <c r="P125" s="203"/>
      <c r="Q125" s="203"/>
      <c r="R125" s="203"/>
      <c r="S125" s="203"/>
      <c r="T125" s="204"/>
      <c r="AT125" s="205" t="s">
        <v>169</v>
      </c>
      <c r="AU125" s="205" t="s">
        <v>81</v>
      </c>
      <c r="AV125" s="13" t="s">
        <v>83</v>
      </c>
      <c r="AW125" s="13" t="s">
        <v>34</v>
      </c>
      <c r="AX125" s="13" t="s">
        <v>73</v>
      </c>
      <c r="AY125" s="205" t="s">
        <v>149</v>
      </c>
    </row>
    <row r="126" spans="1:65" s="15" customFormat="1" ht="11.25">
      <c r="B126" s="229"/>
      <c r="C126" s="230"/>
      <c r="D126" s="187" t="s">
        <v>169</v>
      </c>
      <c r="E126" s="231" t="s">
        <v>19</v>
      </c>
      <c r="F126" s="232" t="s">
        <v>2117</v>
      </c>
      <c r="G126" s="230"/>
      <c r="H126" s="233">
        <v>108.767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169</v>
      </c>
      <c r="AU126" s="239" t="s">
        <v>81</v>
      </c>
      <c r="AV126" s="15" t="s">
        <v>156</v>
      </c>
      <c r="AW126" s="15" t="s">
        <v>34</v>
      </c>
      <c r="AX126" s="15" t="s">
        <v>81</v>
      </c>
      <c r="AY126" s="239" t="s">
        <v>149</v>
      </c>
    </row>
    <row r="127" spans="1:65" s="12" customFormat="1" ht="25.9" customHeight="1">
      <c r="B127" s="158"/>
      <c r="C127" s="159"/>
      <c r="D127" s="160" t="s">
        <v>72</v>
      </c>
      <c r="E127" s="161" t="s">
        <v>2148</v>
      </c>
      <c r="F127" s="161" t="s">
        <v>2149</v>
      </c>
      <c r="G127" s="159"/>
      <c r="H127" s="159"/>
      <c r="I127" s="162"/>
      <c r="J127" s="163">
        <f>BK127</f>
        <v>0</v>
      </c>
      <c r="K127" s="159"/>
      <c r="L127" s="164"/>
      <c r="M127" s="165"/>
      <c r="N127" s="166"/>
      <c r="O127" s="166"/>
      <c r="P127" s="167">
        <f>SUM(P128:P129)</f>
        <v>0</v>
      </c>
      <c r="Q127" s="166"/>
      <c r="R127" s="167">
        <f>SUM(R128:R129)</f>
        <v>321.50954559999997</v>
      </c>
      <c r="S127" s="166"/>
      <c r="T127" s="168">
        <f>SUM(T128:T129)</f>
        <v>0</v>
      </c>
      <c r="AR127" s="169" t="s">
        <v>81</v>
      </c>
      <c r="AT127" s="170" t="s">
        <v>72</v>
      </c>
      <c r="AU127" s="170" t="s">
        <v>73</v>
      </c>
      <c r="AY127" s="169" t="s">
        <v>149</v>
      </c>
      <c r="BK127" s="171">
        <f>SUM(BK128:BK129)</f>
        <v>0</v>
      </c>
    </row>
    <row r="128" spans="1:65" s="2" customFormat="1" ht="16.5" customHeight="1">
      <c r="A128" s="35"/>
      <c r="B128" s="36"/>
      <c r="C128" s="174" t="s">
        <v>238</v>
      </c>
      <c r="D128" s="174" t="s">
        <v>151</v>
      </c>
      <c r="E128" s="175" t="s">
        <v>2150</v>
      </c>
      <c r="F128" s="176" t="s">
        <v>2151</v>
      </c>
      <c r="G128" s="177" t="s">
        <v>181</v>
      </c>
      <c r="H128" s="178">
        <v>13.04</v>
      </c>
      <c r="I128" s="179"/>
      <c r="J128" s="180">
        <f>ROUND(I128*H128,2)</f>
        <v>0</v>
      </c>
      <c r="K128" s="176" t="s">
        <v>19</v>
      </c>
      <c r="L128" s="40"/>
      <c r="M128" s="181" t="s">
        <v>19</v>
      </c>
      <c r="N128" s="182" t="s">
        <v>44</v>
      </c>
      <c r="O128" s="65"/>
      <c r="P128" s="183">
        <f>O128*H128</f>
        <v>0</v>
      </c>
      <c r="Q128" s="183">
        <v>24.655639999999998</v>
      </c>
      <c r="R128" s="183">
        <f>Q128*H128</f>
        <v>321.50954559999997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156</v>
      </c>
      <c r="AT128" s="185" t="s">
        <v>151</v>
      </c>
      <c r="AU128" s="185" t="s">
        <v>81</v>
      </c>
      <c r="AY128" s="18" t="s">
        <v>149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8" t="s">
        <v>81</v>
      </c>
      <c r="BK128" s="186">
        <f>ROUND(I128*H128,2)</f>
        <v>0</v>
      </c>
      <c r="BL128" s="18" t="s">
        <v>156</v>
      </c>
      <c r="BM128" s="185" t="s">
        <v>421</v>
      </c>
    </row>
    <row r="129" spans="1:65" s="2" customFormat="1" ht="11.25">
      <c r="A129" s="35"/>
      <c r="B129" s="36"/>
      <c r="C129" s="37"/>
      <c r="D129" s="187" t="s">
        <v>158</v>
      </c>
      <c r="E129" s="37"/>
      <c r="F129" s="188" t="s">
        <v>2151</v>
      </c>
      <c r="G129" s="37"/>
      <c r="H129" s="37"/>
      <c r="I129" s="189"/>
      <c r="J129" s="37"/>
      <c r="K129" s="37"/>
      <c r="L129" s="40"/>
      <c r="M129" s="190"/>
      <c r="N129" s="191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158</v>
      </c>
      <c r="AU129" s="18" t="s">
        <v>81</v>
      </c>
    </row>
    <row r="130" spans="1:65" s="12" customFormat="1" ht="25.9" customHeight="1">
      <c r="B130" s="158"/>
      <c r="C130" s="159"/>
      <c r="D130" s="160" t="s">
        <v>72</v>
      </c>
      <c r="E130" s="161" t="s">
        <v>2152</v>
      </c>
      <c r="F130" s="161" t="s">
        <v>2153</v>
      </c>
      <c r="G130" s="159"/>
      <c r="H130" s="159"/>
      <c r="I130" s="162"/>
      <c r="J130" s="163">
        <f>BK130</f>
        <v>0</v>
      </c>
      <c r="K130" s="159"/>
      <c r="L130" s="164"/>
      <c r="M130" s="165"/>
      <c r="N130" s="166"/>
      <c r="O130" s="166"/>
      <c r="P130" s="167">
        <f>SUM(P131:P206)</f>
        <v>0</v>
      </c>
      <c r="Q130" s="166"/>
      <c r="R130" s="167">
        <f>SUM(R131:R206)</f>
        <v>34.505782449999977</v>
      </c>
      <c r="S130" s="166"/>
      <c r="T130" s="168">
        <f>SUM(T131:T206)</f>
        <v>0</v>
      </c>
      <c r="AR130" s="169" t="s">
        <v>81</v>
      </c>
      <c r="AT130" s="170" t="s">
        <v>72</v>
      </c>
      <c r="AU130" s="170" t="s">
        <v>73</v>
      </c>
      <c r="AY130" s="169" t="s">
        <v>149</v>
      </c>
      <c r="BK130" s="171">
        <f>SUM(BK131:BK206)</f>
        <v>0</v>
      </c>
    </row>
    <row r="131" spans="1:65" s="2" customFormat="1" ht="16.5" customHeight="1">
      <c r="A131" s="35"/>
      <c r="B131" s="36"/>
      <c r="C131" s="174" t="s">
        <v>245</v>
      </c>
      <c r="D131" s="174" t="s">
        <v>151</v>
      </c>
      <c r="E131" s="175" t="s">
        <v>2154</v>
      </c>
      <c r="F131" s="176" t="s">
        <v>2155</v>
      </c>
      <c r="G131" s="177" t="s">
        <v>483</v>
      </c>
      <c r="H131" s="178">
        <v>3</v>
      </c>
      <c r="I131" s="179"/>
      <c r="J131" s="180">
        <f>ROUND(I131*H131,2)</f>
        <v>0</v>
      </c>
      <c r="K131" s="176" t="s">
        <v>19</v>
      </c>
      <c r="L131" s="40"/>
      <c r="M131" s="181" t="s">
        <v>19</v>
      </c>
      <c r="N131" s="182" t="s">
        <v>44</v>
      </c>
      <c r="O131" s="65"/>
      <c r="P131" s="183">
        <f>O131*H131</f>
        <v>0</v>
      </c>
      <c r="Q131" s="183">
        <v>3.5099999999999999E-2</v>
      </c>
      <c r="R131" s="183">
        <f>Q131*H131</f>
        <v>0.1053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156</v>
      </c>
      <c r="AT131" s="185" t="s">
        <v>151</v>
      </c>
      <c r="AU131" s="185" t="s">
        <v>81</v>
      </c>
      <c r="AY131" s="18" t="s">
        <v>149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81</v>
      </c>
      <c r="BK131" s="186">
        <f>ROUND(I131*H131,2)</f>
        <v>0</v>
      </c>
      <c r="BL131" s="18" t="s">
        <v>156</v>
      </c>
      <c r="BM131" s="185" t="s">
        <v>457</v>
      </c>
    </row>
    <row r="132" spans="1:65" s="2" customFormat="1" ht="11.25">
      <c r="A132" s="35"/>
      <c r="B132" s="36"/>
      <c r="C132" s="37"/>
      <c r="D132" s="187" t="s">
        <v>158</v>
      </c>
      <c r="E132" s="37"/>
      <c r="F132" s="188" t="s">
        <v>2155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158</v>
      </c>
      <c r="AU132" s="18" t="s">
        <v>81</v>
      </c>
    </row>
    <row r="133" spans="1:65" s="2" customFormat="1" ht="16.5" customHeight="1">
      <c r="A133" s="35"/>
      <c r="B133" s="36"/>
      <c r="C133" s="216" t="s">
        <v>253</v>
      </c>
      <c r="D133" s="216" t="s">
        <v>556</v>
      </c>
      <c r="E133" s="217" t="s">
        <v>2156</v>
      </c>
      <c r="F133" s="218" t="s">
        <v>2157</v>
      </c>
      <c r="G133" s="219" t="s">
        <v>2158</v>
      </c>
      <c r="H133" s="220">
        <v>3</v>
      </c>
      <c r="I133" s="221"/>
      <c r="J133" s="222">
        <f>ROUND(I133*H133,2)</f>
        <v>0</v>
      </c>
      <c r="K133" s="218" t="s">
        <v>19</v>
      </c>
      <c r="L133" s="223"/>
      <c r="M133" s="224" t="s">
        <v>19</v>
      </c>
      <c r="N133" s="225" t="s">
        <v>44</v>
      </c>
      <c r="O133" s="65"/>
      <c r="P133" s="183">
        <f>O133*H133</f>
        <v>0</v>
      </c>
      <c r="Q133" s="183">
        <v>0.34799999999999998</v>
      </c>
      <c r="R133" s="183">
        <f>Q133*H133</f>
        <v>1.044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217</v>
      </c>
      <c r="AT133" s="185" t="s">
        <v>556</v>
      </c>
      <c r="AU133" s="185" t="s">
        <v>81</v>
      </c>
      <c r="AY133" s="18" t="s">
        <v>149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81</v>
      </c>
      <c r="BK133" s="186">
        <f>ROUND(I133*H133,2)</f>
        <v>0</v>
      </c>
      <c r="BL133" s="18" t="s">
        <v>156</v>
      </c>
      <c r="BM133" s="185" t="s">
        <v>480</v>
      </c>
    </row>
    <row r="134" spans="1:65" s="2" customFormat="1" ht="11.25">
      <c r="A134" s="35"/>
      <c r="B134" s="36"/>
      <c r="C134" s="37"/>
      <c r="D134" s="187" t="s">
        <v>158</v>
      </c>
      <c r="E134" s="37"/>
      <c r="F134" s="188" t="s">
        <v>2157</v>
      </c>
      <c r="G134" s="37"/>
      <c r="H134" s="37"/>
      <c r="I134" s="189"/>
      <c r="J134" s="37"/>
      <c r="K134" s="37"/>
      <c r="L134" s="40"/>
      <c r="M134" s="190"/>
      <c r="N134" s="191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158</v>
      </c>
      <c r="AU134" s="18" t="s">
        <v>81</v>
      </c>
    </row>
    <row r="135" spans="1:65" s="2" customFormat="1" ht="16.5" customHeight="1">
      <c r="A135" s="35"/>
      <c r="B135" s="36"/>
      <c r="C135" s="216" t="s">
        <v>262</v>
      </c>
      <c r="D135" s="216" t="s">
        <v>556</v>
      </c>
      <c r="E135" s="217" t="s">
        <v>2159</v>
      </c>
      <c r="F135" s="218" t="s">
        <v>2160</v>
      </c>
      <c r="G135" s="219" t="s">
        <v>2158</v>
      </c>
      <c r="H135" s="220">
        <v>3</v>
      </c>
      <c r="I135" s="221"/>
      <c r="J135" s="222">
        <f>ROUND(I135*H135,2)</f>
        <v>0</v>
      </c>
      <c r="K135" s="218" t="s">
        <v>19</v>
      </c>
      <c r="L135" s="223"/>
      <c r="M135" s="224" t="s">
        <v>19</v>
      </c>
      <c r="N135" s="225" t="s">
        <v>44</v>
      </c>
      <c r="O135" s="65"/>
      <c r="P135" s="183">
        <f>O135*H135</f>
        <v>0</v>
      </c>
      <c r="Q135" s="183">
        <v>2.7E-2</v>
      </c>
      <c r="R135" s="183">
        <f>Q135*H135</f>
        <v>8.1000000000000003E-2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217</v>
      </c>
      <c r="AT135" s="185" t="s">
        <v>556</v>
      </c>
      <c r="AU135" s="185" t="s">
        <v>81</v>
      </c>
      <c r="AY135" s="18" t="s">
        <v>149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81</v>
      </c>
      <c r="BK135" s="186">
        <f>ROUND(I135*H135,2)</f>
        <v>0</v>
      </c>
      <c r="BL135" s="18" t="s">
        <v>156</v>
      </c>
      <c r="BM135" s="185" t="s">
        <v>496</v>
      </c>
    </row>
    <row r="136" spans="1:65" s="2" customFormat="1" ht="11.25">
      <c r="A136" s="35"/>
      <c r="B136" s="36"/>
      <c r="C136" s="37"/>
      <c r="D136" s="187" t="s">
        <v>158</v>
      </c>
      <c r="E136" s="37"/>
      <c r="F136" s="188" t="s">
        <v>2160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158</v>
      </c>
      <c r="AU136" s="18" t="s">
        <v>81</v>
      </c>
    </row>
    <row r="137" spans="1:65" s="2" customFormat="1" ht="16.5" customHeight="1">
      <c r="A137" s="35"/>
      <c r="B137" s="36"/>
      <c r="C137" s="174" t="s">
        <v>270</v>
      </c>
      <c r="D137" s="174" t="s">
        <v>151</v>
      </c>
      <c r="E137" s="175" t="s">
        <v>2161</v>
      </c>
      <c r="F137" s="176" t="s">
        <v>2162</v>
      </c>
      <c r="G137" s="177" t="s">
        <v>483</v>
      </c>
      <c r="H137" s="178">
        <v>2</v>
      </c>
      <c r="I137" s="179"/>
      <c r="J137" s="180">
        <f>ROUND(I137*H137,2)</f>
        <v>0</v>
      </c>
      <c r="K137" s="176" t="s">
        <v>19</v>
      </c>
      <c r="L137" s="40"/>
      <c r="M137" s="181" t="s">
        <v>19</v>
      </c>
      <c r="N137" s="182" t="s">
        <v>44</v>
      </c>
      <c r="O137" s="65"/>
      <c r="P137" s="183">
        <f>O137*H137</f>
        <v>0</v>
      </c>
      <c r="Q137" s="183">
        <v>6.3800000000000003E-3</v>
      </c>
      <c r="R137" s="183">
        <f>Q137*H137</f>
        <v>1.2760000000000001E-2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156</v>
      </c>
      <c r="AT137" s="185" t="s">
        <v>151</v>
      </c>
      <c r="AU137" s="185" t="s">
        <v>81</v>
      </c>
      <c r="AY137" s="18" t="s">
        <v>149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81</v>
      </c>
      <c r="BK137" s="186">
        <f>ROUND(I137*H137,2)</f>
        <v>0</v>
      </c>
      <c r="BL137" s="18" t="s">
        <v>156</v>
      </c>
      <c r="BM137" s="185" t="s">
        <v>516</v>
      </c>
    </row>
    <row r="138" spans="1:65" s="2" customFormat="1" ht="11.25">
      <c r="A138" s="35"/>
      <c r="B138" s="36"/>
      <c r="C138" s="37"/>
      <c r="D138" s="187" t="s">
        <v>158</v>
      </c>
      <c r="E138" s="37"/>
      <c r="F138" s="188" t="s">
        <v>2162</v>
      </c>
      <c r="G138" s="37"/>
      <c r="H138" s="37"/>
      <c r="I138" s="189"/>
      <c r="J138" s="37"/>
      <c r="K138" s="37"/>
      <c r="L138" s="40"/>
      <c r="M138" s="190"/>
      <c r="N138" s="191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158</v>
      </c>
      <c r="AU138" s="18" t="s">
        <v>81</v>
      </c>
    </row>
    <row r="139" spans="1:65" s="2" customFormat="1" ht="16.5" customHeight="1">
      <c r="A139" s="35"/>
      <c r="B139" s="36"/>
      <c r="C139" s="174" t="s">
        <v>8</v>
      </c>
      <c r="D139" s="174" t="s">
        <v>151</v>
      </c>
      <c r="E139" s="175" t="s">
        <v>2163</v>
      </c>
      <c r="F139" s="176" t="s">
        <v>2164</v>
      </c>
      <c r="G139" s="177" t="s">
        <v>174</v>
      </c>
      <c r="H139" s="178">
        <v>77</v>
      </c>
      <c r="I139" s="179"/>
      <c r="J139" s="180">
        <f>ROUND(I139*H139,2)</f>
        <v>0</v>
      </c>
      <c r="K139" s="176" t="s">
        <v>19</v>
      </c>
      <c r="L139" s="40"/>
      <c r="M139" s="181" t="s">
        <v>19</v>
      </c>
      <c r="N139" s="182" t="s">
        <v>44</v>
      </c>
      <c r="O139" s="65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156</v>
      </c>
      <c r="AT139" s="185" t="s">
        <v>151</v>
      </c>
      <c r="AU139" s="185" t="s">
        <v>81</v>
      </c>
      <c r="AY139" s="18" t="s">
        <v>149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8" t="s">
        <v>81</v>
      </c>
      <c r="BK139" s="186">
        <f>ROUND(I139*H139,2)</f>
        <v>0</v>
      </c>
      <c r="BL139" s="18" t="s">
        <v>156</v>
      </c>
      <c r="BM139" s="185" t="s">
        <v>536</v>
      </c>
    </row>
    <row r="140" spans="1:65" s="2" customFormat="1" ht="11.25">
      <c r="A140" s="35"/>
      <c r="B140" s="36"/>
      <c r="C140" s="37"/>
      <c r="D140" s="187" t="s">
        <v>158</v>
      </c>
      <c r="E140" s="37"/>
      <c r="F140" s="188" t="s">
        <v>2165</v>
      </c>
      <c r="G140" s="37"/>
      <c r="H140" s="37"/>
      <c r="I140" s="189"/>
      <c r="J140" s="37"/>
      <c r="K140" s="37"/>
      <c r="L140" s="40"/>
      <c r="M140" s="190"/>
      <c r="N140" s="191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158</v>
      </c>
      <c r="AU140" s="18" t="s">
        <v>81</v>
      </c>
    </row>
    <row r="141" spans="1:65" s="13" customFormat="1" ht="11.25">
      <c r="B141" s="195"/>
      <c r="C141" s="196"/>
      <c r="D141" s="187" t="s">
        <v>169</v>
      </c>
      <c r="E141" s="197" t="s">
        <v>19</v>
      </c>
      <c r="F141" s="198" t="s">
        <v>2166</v>
      </c>
      <c r="G141" s="196"/>
      <c r="H141" s="199">
        <v>77</v>
      </c>
      <c r="I141" s="200"/>
      <c r="J141" s="196"/>
      <c r="K141" s="196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169</v>
      </c>
      <c r="AU141" s="205" t="s">
        <v>81</v>
      </c>
      <c r="AV141" s="13" t="s">
        <v>83</v>
      </c>
      <c r="AW141" s="13" t="s">
        <v>34</v>
      </c>
      <c r="AX141" s="13" t="s">
        <v>73</v>
      </c>
      <c r="AY141" s="205" t="s">
        <v>149</v>
      </c>
    </row>
    <row r="142" spans="1:65" s="15" customFormat="1" ht="11.25">
      <c r="B142" s="229"/>
      <c r="C142" s="230"/>
      <c r="D142" s="187" t="s">
        <v>169</v>
      </c>
      <c r="E142" s="231" t="s">
        <v>19</v>
      </c>
      <c r="F142" s="232" t="s">
        <v>2117</v>
      </c>
      <c r="G142" s="230"/>
      <c r="H142" s="233">
        <v>77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AT142" s="239" t="s">
        <v>169</v>
      </c>
      <c r="AU142" s="239" t="s">
        <v>81</v>
      </c>
      <c r="AV142" s="15" t="s">
        <v>156</v>
      </c>
      <c r="AW142" s="15" t="s">
        <v>34</v>
      </c>
      <c r="AX142" s="15" t="s">
        <v>81</v>
      </c>
      <c r="AY142" s="239" t="s">
        <v>149</v>
      </c>
    </row>
    <row r="143" spans="1:65" s="2" customFormat="1" ht="16.5" customHeight="1">
      <c r="A143" s="35"/>
      <c r="B143" s="36"/>
      <c r="C143" s="216" t="s">
        <v>305</v>
      </c>
      <c r="D143" s="216" t="s">
        <v>556</v>
      </c>
      <c r="E143" s="217" t="s">
        <v>2167</v>
      </c>
      <c r="F143" s="218" t="s">
        <v>2168</v>
      </c>
      <c r="G143" s="219" t="s">
        <v>174</v>
      </c>
      <c r="H143" s="220">
        <v>84.161000000000001</v>
      </c>
      <c r="I143" s="221"/>
      <c r="J143" s="222">
        <f>ROUND(I143*H143,2)</f>
        <v>0</v>
      </c>
      <c r="K143" s="218" t="s">
        <v>19</v>
      </c>
      <c r="L143" s="223"/>
      <c r="M143" s="224" t="s">
        <v>19</v>
      </c>
      <c r="N143" s="225" t="s">
        <v>44</v>
      </c>
      <c r="O143" s="65"/>
      <c r="P143" s="183">
        <f>O143*H143</f>
        <v>0</v>
      </c>
      <c r="Q143" s="183">
        <v>0.2104</v>
      </c>
      <c r="R143" s="183">
        <f>Q143*H143</f>
        <v>17.707474399999999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217</v>
      </c>
      <c r="AT143" s="185" t="s">
        <v>556</v>
      </c>
      <c r="AU143" s="185" t="s">
        <v>81</v>
      </c>
      <c r="AY143" s="18" t="s">
        <v>149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81</v>
      </c>
      <c r="BK143" s="186">
        <f>ROUND(I143*H143,2)</f>
        <v>0</v>
      </c>
      <c r="BL143" s="18" t="s">
        <v>156</v>
      </c>
      <c r="BM143" s="185" t="s">
        <v>549</v>
      </c>
    </row>
    <row r="144" spans="1:65" s="2" customFormat="1" ht="11.25">
      <c r="A144" s="35"/>
      <c r="B144" s="36"/>
      <c r="C144" s="37"/>
      <c r="D144" s="187" t="s">
        <v>158</v>
      </c>
      <c r="E144" s="37"/>
      <c r="F144" s="188" t="s">
        <v>2168</v>
      </c>
      <c r="G144" s="37"/>
      <c r="H144" s="37"/>
      <c r="I144" s="189"/>
      <c r="J144" s="37"/>
      <c r="K144" s="37"/>
      <c r="L144" s="40"/>
      <c r="M144" s="190"/>
      <c r="N144" s="191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158</v>
      </c>
      <c r="AU144" s="18" t="s">
        <v>81</v>
      </c>
    </row>
    <row r="145" spans="1:65" s="13" customFormat="1" ht="11.25">
      <c r="B145" s="195"/>
      <c r="C145" s="196"/>
      <c r="D145" s="187" t="s">
        <v>169</v>
      </c>
      <c r="E145" s="197" t="s">
        <v>19</v>
      </c>
      <c r="F145" s="198" t="s">
        <v>2169</v>
      </c>
      <c r="G145" s="196"/>
      <c r="H145" s="199">
        <v>84.161000000000001</v>
      </c>
      <c r="I145" s="200"/>
      <c r="J145" s="196"/>
      <c r="K145" s="196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169</v>
      </c>
      <c r="AU145" s="205" t="s">
        <v>81</v>
      </c>
      <c r="AV145" s="13" t="s">
        <v>83</v>
      </c>
      <c r="AW145" s="13" t="s">
        <v>34</v>
      </c>
      <c r="AX145" s="13" t="s">
        <v>73</v>
      </c>
      <c r="AY145" s="205" t="s">
        <v>149</v>
      </c>
    </row>
    <row r="146" spans="1:65" s="15" customFormat="1" ht="11.25">
      <c r="B146" s="229"/>
      <c r="C146" s="230"/>
      <c r="D146" s="187" t="s">
        <v>169</v>
      </c>
      <c r="E146" s="231" t="s">
        <v>19</v>
      </c>
      <c r="F146" s="232" t="s">
        <v>2117</v>
      </c>
      <c r="G146" s="230"/>
      <c r="H146" s="233">
        <v>84.161000000000001</v>
      </c>
      <c r="I146" s="234"/>
      <c r="J146" s="230"/>
      <c r="K146" s="230"/>
      <c r="L146" s="235"/>
      <c r="M146" s="236"/>
      <c r="N146" s="237"/>
      <c r="O146" s="237"/>
      <c r="P146" s="237"/>
      <c r="Q146" s="237"/>
      <c r="R146" s="237"/>
      <c r="S146" s="237"/>
      <c r="T146" s="238"/>
      <c r="AT146" s="239" t="s">
        <v>169</v>
      </c>
      <c r="AU146" s="239" t="s">
        <v>81</v>
      </c>
      <c r="AV146" s="15" t="s">
        <v>156</v>
      </c>
      <c r="AW146" s="15" t="s">
        <v>34</v>
      </c>
      <c r="AX146" s="15" t="s">
        <v>81</v>
      </c>
      <c r="AY146" s="239" t="s">
        <v>149</v>
      </c>
    </row>
    <row r="147" spans="1:65" s="2" customFormat="1" ht="16.5" customHeight="1">
      <c r="A147" s="35"/>
      <c r="B147" s="36"/>
      <c r="C147" s="174" t="s">
        <v>329</v>
      </c>
      <c r="D147" s="174" t="s">
        <v>151</v>
      </c>
      <c r="E147" s="175" t="s">
        <v>2170</v>
      </c>
      <c r="F147" s="176" t="s">
        <v>2171</v>
      </c>
      <c r="G147" s="177" t="s">
        <v>174</v>
      </c>
      <c r="H147" s="178">
        <v>26</v>
      </c>
      <c r="I147" s="179"/>
      <c r="J147" s="180">
        <f>ROUND(I147*H147,2)</f>
        <v>0</v>
      </c>
      <c r="K147" s="176" t="s">
        <v>19</v>
      </c>
      <c r="L147" s="40"/>
      <c r="M147" s="181" t="s">
        <v>19</v>
      </c>
      <c r="N147" s="182" t="s">
        <v>44</v>
      </c>
      <c r="O147" s="65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156</v>
      </c>
      <c r="AT147" s="185" t="s">
        <v>151</v>
      </c>
      <c r="AU147" s="185" t="s">
        <v>81</v>
      </c>
      <c r="AY147" s="18" t="s">
        <v>149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81</v>
      </c>
      <c r="BK147" s="186">
        <f>ROUND(I147*H147,2)</f>
        <v>0</v>
      </c>
      <c r="BL147" s="18" t="s">
        <v>156</v>
      </c>
      <c r="BM147" s="185" t="s">
        <v>561</v>
      </c>
    </row>
    <row r="148" spans="1:65" s="2" customFormat="1" ht="11.25">
      <c r="A148" s="35"/>
      <c r="B148" s="36"/>
      <c r="C148" s="37"/>
      <c r="D148" s="187" t="s">
        <v>158</v>
      </c>
      <c r="E148" s="37"/>
      <c r="F148" s="188" t="s">
        <v>2172</v>
      </c>
      <c r="G148" s="37"/>
      <c r="H148" s="37"/>
      <c r="I148" s="189"/>
      <c r="J148" s="37"/>
      <c r="K148" s="37"/>
      <c r="L148" s="40"/>
      <c r="M148" s="190"/>
      <c r="N148" s="191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158</v>
      </c>
      <c r="AU148" s="18" t="s">
        <v>81</v>
      </c>
    </row>
    <row r="149" spans="1:65" s="13" customFormat="1" ht="11.25">
      <c r="B149" s="195"/>
      <c r="C149" s="196"/>
      <c r="D149" s="187" t="s">
        <v>169</v>
      </c>
      <c r="E149" s="197" t="s">
        <v>19</v>
      </c>
      <c r="F149" s="198" t="s">
        <v>2173</v>
      </c>
      <c r="G149" s="196"/>
      <c r="H149" s="199">
        <v>26</v>
      </c>
      <c r="I149" s="200"/>
      <c r="J149" s="196"/>
      <c r="K149" s="196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169</v>
      </c>
      <c r="AU149" s="205" t="s">
        <v>81</v>
      </c>
      <c r="AV149" s="13" t="s">
        <v>83</v>
      </c>
      <c r="AW149" s="13" t="s">
        <v>34</v>
      </c>
      <c r="AX149" s="13" t="s">
        <v>73</v>
      </c>
      <c r="AY149" s="205" t="s">
        <v>149</v>
      </c>
    </row>
    <row r="150" spans="1:65" s="15" customFormat="1" ht="11.25">
      <c r="B150" s="229"/>
      <c r="C150" s="230"/>
      <c r="D150" s="187" t="s">
        <v>169</v>
      </c>
      <c r="E150" s="231" t="s">
        <v>19</v>
      </c>
      <c r="F150" s="232" t="s">
        <v>2117</v>
      </c>
      <c r="G150" s="230"/>
      <c r="H150" s="233">
        <v>26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AT150" s="239" t="s">
        <v>169</v>
      </c>
      <c r="AU150" s="239" t="s">
        <v>81</v>
      </c>
      <c r="AV150" s="15" t="s">
        <v>156</v>
      </c>
      <c r="AW150" s="15" t="s">
        <v>34</v>
      </c>
      <c r="AX150" s="15" t="s">
        <v>81</v>
      </c>
      <c r="AY150" s="239" t="s">
        <v>149</v>
      </c>
    </row>
    <row r="151" spans="1:65" s="2" customFormat="1" ht="16.5" customHeight="1">
      <c r="A151" s="35"/>
      <c r="B151" s="36"/>
      <c r="C151" s="216" t="s">
        <v>338</v>
      </c>
      <c r="D151" s="216" t="s">
        <v>556</v>
      </c>
      <c r="E151" s="217" t="s">
        <v>2174</v>
      </c>
      <c r="F151" s="218" t="s">
        <v>2175</v>
      </c>
      <c r="G151" s="219" t="s">
        <v>174</v>
      </c>
      <c r="H151" s="220">
        <v>28.417999999999999</v>
      </c>
      <c r="I151" s="221"/>
      <c r="J151" s="222">
        <f>ROUND(I151*H151,2)</f>
        <v>0</v>
      </c>
      <c r="K151" s="218" t="s">
        <v>19</v>
      </c>
      <c r="L151" s="223"/>
      <c r="M151" s="224" t="s">
        <v>19</v>
      </c>
      <c r="N151" s="225" t="s">
        <v>44</v>
      </c>
      <c r="O151" s="65"/>
      <c r="P151" s="183">
        <f>O151*H151</f>
        <v>0</v>
      </c>
      <c r="Q151" s="183">
        <v>9.9460000000000007E-2</v>
      </c>
      <c r="R151" s="183">
        <f>Q151*H151</f>
        <v>2.8264542800000001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217</v>
      </c>
      <c r="AT151" s="185" t="s">
        <v>556</v>
      </c>
      <c r="AU151" s="185" t="s">
        <v>81</v>
      </c>
      <c r="AY151" s="18" t="s">
        <v>149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81</v>
      </c>
      <c r="BK151" s="186">
        <f>ROUND(I151*H151,2)</f>
        <v>0</v>
      </c>
      <c r="BL151" s="18" t="s">
        <v>156</v>
      </c>
      <c r="BM151" s="185" t="s">
        <v>571</v>
      </c>
    </row>
    <row r="152" spans="1:65" s="2" customFormat="1" ht="11.25">
      <c r="A152" s="35"/>
      <c r="B152" s="36"/>
      <c r="C152" s="37"/>
      <c r="D152" s="187" t="s">
        <v>158</v>
      </c>
      <c r="E152" s="37"/>
      <c r="F152" s="188" t="s">
        <v>2175</v>
      </c>
      <c r="G152" s="37"/>
      <c r="H152" s="37"/>
      <c r="I152" s="189"/>
      <c r="J152" s="37"/>
      <c r="K152" s="37"/>
      <c r="L152" s="40"/>
      <c r="M152" s="190"/>
      <c r="N152" s="191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158</v>
      </c>
      <c r="AU152" s="18" t="s">
        <v>81</v>
      </c>
    </row>
    <row r="153" spans="1:65" s="13" customFormat="1" ht="11.25">
      <c r="B153" s="195"/>
      <c r="C153" s="196"/>
      <c r="D153" s="187" t="s">
        <v>169</v>
      </c>
      <c r="E153" s="197" t="s">
        <v>19</v>
      </c>
      <c r="F153" s="198" t="s">
        <v>2176</v>
      </c>
      <c r="G153" s="196"/>
      <c r="H153" s="199">
        <v>28.417999999999999</v>
      </c>
      <c r="I153" s="200"/>
      <c r="J153" s="196"/>
      <c r="K153" s="196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169</v>
      </c>
      <c r="AU153" s="205" t="s">
        <v>81</v>
      </c>
      <c r="AV153" s="13" t="s">
        <v>83</v>
      </c>
      <c r="AW153" s="13" t="s">
        <v>34</v>
      </c>
      <c r="AX153" s="13" t="s">
        <v>73</v>
      </c>
      <c r="AY153" s="205" t="s">
        <v>149</v>
      </c>
    </row>
    <row r="154" spans="1:65" s="15" customFormat="1" ht="11.25">
      <c r="B154" s="229"/>
      <c r="C154" s="230"/>
      <c r="D154" s="187" t="s">
        <v>169</v>
      </c>
      <c r="E154" s="231" t="s">
        <v>19</v>
      </c>
      <c r="F154" s="232" t="s">
        <v>2117</v>
      </c>
      <c r="G154" s="230"/>
      <c r="H154" s="233">
        <v>28.417999999999999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169</v>
      </c>
      <c r="AU154" s="239" t="s">
        <v>81</v>
      </c>
      <c r="AV154" s="15" t="s">
        <v>156</v>
      </c>
      <c r="AW154" s="15" t="s">
        <v>34</v>
      </c>
      <c r="AX154" s="15" t="s">
        <v>81</v>
      </c>
      <c r="AY154" s="239" t="s">
        <v>149</v>
      </c>
    </row>
    <row r="155" spans="1:65" s="2" customFormat="1" ht="16.5" customHeight="1">
      <c r="A155" s="35"/>
      <c r="B155" s="36"/>
      <c r="C155" s="174" t="s">
        <v>346</v>
      </c>
      <c r="D155" s="174" t="s">
        <v>151</v>
      </c>
      <c r="E155" s="175" t="s">
        <v>2177</v>
      </c>
      <c r="F155" s="176" t="s">
        <v>2178</v>
      </c>
      <c r="G155" s="177" t="s">
        <v>174</v>
      </c>
      <c r="H155" s="178">
        <v>42</v>
      </c>
      <c r="I155" s="179"/>
      <c r="J155" s="180">
        <f>ROUND(I155*H155,2)</f>
        <v>0</v>
      </c>
      <c r="K155" s="176" t="s">
        <v>19</v>
      </c>
      <c r="L155" s="40"/>
      <c r="M155" s="181" t="s">
        <v>19</v>
      </c>
      <c r="N155" s="182" t="s">
        <v>44</v>
      </c>
      <c r="O155" s="65"/>
      <c r="P155" s="183">
        <f>O155*H155</f>
        <v>0</v>
      </c>
      <c r="Q155" s="183">
        <v>4.2000000000000002E-4</v>
      </c>
      <c r="R155" s="183">
        <f>Q155*H155</f>
        <v>1.7639999999999999E-2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156</v>
      </c>
      <c r="AT155" s="185" t="s">
        <v>151</v>
      </c>
      <c r="AU155" s="185" t="s">
        <v>81</v>
      </c>
      <c r="AY155" s="18" t="s">
        <v>149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81</v>
      </c>
      <c r="BK155" s="186">
        <f>ROUND(I155*H155,2)</f>
        <v>0</v>
      </c>
      <c r="BL155" s="18" t="s">
        <v>156</v>
      </c>
      <c r="BM155" s="185" t="s">
        <v>584</v>
      </c>
    </row>
    <row r="156" spans="1:65" s="2" customFormat="1" ht="11.25">
      <c r="A156" s="35"/>
      <c r="B156" s="36"/>
      <c r="C156" s="37"/>
      <c r="D156" s="187" t="s">
        <v>158</v>
      </c>
      <c r="E156" s="37"/>
      <c r="F156" s="188" t="s">
        <v>2179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158</v>
      </c>
      <c r="AU156" s="18" t="s">
        <v>81</v>
      </c>
    </row>
    <row r="157" spans="1:65" s="13" customFormat="1" ht="11.25">
      <c r="B157" s="195"/>
      <c r="C157" s="196"/>
      <c r="D157" s="187" t="s">
        <v>169</v>
      </c>
      <c r="E157" s="197" t="s">
        <v>19</v>
      </c>
      <c r="F157" s="198" t="s">
        <v>2180</v>
      </c>
      <c r="G157" s="196"/>
      <c r="H157" s="199">
        <v>42</v>
      </c>
      <c r="I157" s="200"/>
      <c r="J157" s="196"/>
      <c r="K157" s="196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169</v>
      </c>
      <c r="AU157" s="205" t="s">
        <v>81</v>
      </c>
      <c r="AV157" s="13" t="s">
        <v>83</v>
      </c>
      <c r="AW157" s="13" t="s">
        <v>34</v>
      </c>
      <c r="AX157" s="13" t="s">
        <v>73</v>
      </c>
      <c r="AY157" s="205" t="s">
        <v>149</v>
      </c>
    </row>
    <row r="158" spans="1:65" s="15" customFormat="1" ht="11.25">
      <c r="B158" s="229"/>
      <c r="C158" s="230"/>
      <c r="D158" s="187" t="s">
        <v>169</v>
      </c>
      <c r="E158" s="231" t="s">
        <v>19</v>
      </c>
      <c r="F158" s="232" t="s">
        <v>2117</v>
      </c>
      <c r="G158" s="230"/>
      <c r="H158" s="233">
        <v>42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AT158" s="239" t="s">
        <v>169</v>
      </c>
      <c r="AU158" s="239" t="s">
        <v>81</v>
      </c>
      <c r="AV158" s="15" t="s">
        <v>156</v>
      </c>
      <c r="AW158" s="15" t="s">
        <v>34</v>
      </c>
      <c r="AX158" s="15" t="s">
        <v>81</v>
      </c>
      <c r="AY158" s="239" t="s">
        <v>149</v>
      </c>
    </row>
    <row r="159" spans="1:65" s="2" customFormat="1" ht="16.5" customHeight="1">
      <c r="A159" s="35"/>
      <c r="B159" s="36"/>
      <c r="C159" s="216" t="s">
        <v>352</v>
      </c>
      <c r="D159" s="216" t="s">
        <v>556</v>
      </c>
      <c r="E159" s="217" t="s">
        <v>2181</v>
      </c>
      <c r="F159" s="218" t="s">
        <v>2182</v>
      </c>
      <c r="G159" s="219" t="s">
        <v>174</v>
      </c>
      <c r="H159" s="220">
        <v>45.905999999999999</v>
      </c>
      <c r="I159" s="221"/>
      <c r="J159" s="222">
        <f>ROUND(I159*H159,2)</f>
        <v>0</v>
      </c>
      <c r="K159" s="218" t="s">
        <v>19</v>
      </c>
      <c r="L159" s="223"/>
      <c r="M159" s="224" t="s">
        <v>19</v>
      </c>
      <c r="N159" s="225" t="s">
        <v>44</v>
      </c>
      <c r="O159" s="65"/>
      <c r="P159" s="183">
        <f>O159*H159</f>
        <v>0</v>
      </c>
      <c r="Q159" s="183">
        <v>0.25707000000000002</v>
      </c>
      <c r="R159" s="183">
        <f>Q159*H159</f>
        <v>11.801055420000001</v>
      </c>
      <c r="S159" s="183">
        <v>0</v>
      </c>
      <c r="T159" s="18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5" t="s">
        <v>217</v>
      </c>
      <c r="AT159" s="185" t="s">
        <v>556</v>
      </c>
      <c r="AU159" s="185" t="s">
        <v>81</v>
      </c>
      <c r="AY159" s="18" t="s">
        <v>149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8" t="s">
        <v>81</v>
      </c>
      <c r="BK159" s="186">
        <f>ROUND(I159*H159,2)</f>
        <v>0</v>
      </c>
      <c r="BL159" s="18" t="s">
        <v>156</v>
      </c>
      <c r="BM159" s="185" t="s">
        <v>597</v>
      </c>
    </row>
    <row r="160" spans="1:65" s="2" customFormat="1" ht="11.25">
      <c r="A160" s="35"/>
      <c r="B160" s="36"/>
      <c r="C160" s="37"/>
      <c r="D160" s="187" t="s">
        <v>158</v>
      </c>
      <c r="E160" s="37"/>
      <c r="F160" s="188" t="s">
        <v>2182</v>
      </c>
      <c r="G160" s="37"/>
      <c r="H160" s="37"/>
      <c r="I160" s="189"/>
      <c r="J160" s="37"/>
      <c r="K160" s="37"/>
      <c r="L160" s="40"/>
      <c r="M160" s="190"/>
      <c r="N160" s="191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158</v>
      </c>
      <c r="AU160" s="18" t="s">
        <v>81</v>
      </c>
    </row>
    <row r="161" spans="1:65" s="13" customFormat="1" ht="11.25">
      <c r="B161" s="195"/>
      <c r="C161" s="196"/>
      <c r="D161" s="187" t="s">
        <v>169</v>
      </c>
      <c r="E161" s="197" t="s">
        <v>19</v>
      </c>
      <c r="F161" s="198" t="s">
        <v>2183</v>
      </c>
      <c r="G161" s="196"/>
      <c r="H161" s="199">
        <v>45.905999999999999</v>
      </c>
      <c r="I161" s="200"/>
      <c r="J161" s="196"/>
      <c r="K161" s="196"/>
      <c r="L161" s="201"/>
      <c r="M161" s="202"/>
      <c r="N161" s="203"/>
      <c r="O161" s="203"/>
      <c r="P161" s="203"/>
      <c r="Q161" s="203"/>
      <c r="R161" s="203"/>
      <c r="S161" s="203"/>
      <c r="T161" s="204"/>
      <c r="AT161" s="205" t="s">
        <v>169</v>
      </c>
      <c r="AU161" s="205" t="s">
        <v>81</v>
      </c>
      <c r="AV161" s="13" t="s">
        <v>83</v>
      </c>
      <c r="AW161" s="13" t="s">
        <v>34</v>
      </c>
      <c r="AX161" s="13" t="s">
        <v>73</v>
      </c>
      <c r="AY161" s="205" t="s">
        <v>149</v>
      </c>
    </row>
    <row r="162" spans="1:65" s="15" customFormat="1" ht="11.25">
      <c r="B162" s="229"/>
      <c r="C162" s="230"/>
      <c r="D162" s="187" t="s">
        <v>169</v>
      </c>
      <c r="E162" s="231" t="s">
        <v>19</v>
      </c>
      <c r="F162" s="232" t="s">
        <v>2117</v>
      </c>
      <c r="G162" s="230"/>
      <c r="H162" s="233">
        <v>45.905999999999999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AT162" s="239" t="s">
        <v>169</v>
      </c>
      <c r="AU162" s="239" t="s">
        <v>81</v>
      </c>
      <c r="AV162" s="15" t="s">
        <v>156</v>
      </c>
      <c r="AW162" s="15" t="s">
        <v>34</v>
      </c>
      <c r="AX162" s="15" t="s">
        <v>81</v>
      </c>
      <c r="AY162" s="239" t="s">
        <v>149</v>
      </c>
    </row>
    <row r="163" spans="1:65" s="2" customFormat="1" ht="16.5" customHeight="1">
      <c r="A163" s="35"/>
      <c r="B163" s="36"/>
      <c r="C163" s="174" t="s">
        <v>7</v>
      </c>
      <c r="D163" s="174" t="s">
        <v>151</v>
      </c>
      <c r="E163" s="175" t="s">
        <v>2184</v>
      </c>
      <c r="F163" s="176" t="s">
        <v>2185</v>
      </c>
      <c r="G163" s="177" t="s">
        <v>483</v>
      </c>
      <c r="H163" s="178">
        <v>8</v>
      </c>
      <c r="I163" s="179"/>
      <c r="J163" s="180">
        <f>ROUND(I163*H163,2)</f>
        <v>0</v>
      </c>
      <c r="K163" s="176" t="s">
        <v>19</v>
      </c>
      <c r="L163" s="40"/>
      <c r="M163" s="181" t="s">
        <v>19</v>
      </c>
      <c r="N163" s="182" t="s">
        <v>44</v>
      </c>
      <c r="O163" s="65"/>
      <c r="P163" s="183">
        <f>O163*H163</f>
        <v>0</v>
      </c>
      <c r="Q163" s="183">
        <v>2.4000000000000001E-4</v>
      </c>
      <c r="R163" s="183">
        <f>Q163*H163</f>
        <v>1.92E-3</v>
      </c>
      <c r="S163" s="183">
        <v>0</v>
      </c>
      <c r="T163" s="18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156</v>
      </c>
      <c r="AT163" s="185" t="s">
        <v>151</v>
      </c>
      <c r="AU163" s="185" t="s">
        <v>81</v>
      </c>
      <c r="AY163" s="18" t="s">
        <v>149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8" t="s">
        <v>81</v>
      </c>
      <c r="BK163" s="186">
        <f>ROUND(I163*H163,2)</f>
        <v>0</v>
      </c>
      <c r="BL163" s="18" t="s">
        <v>156</v>
      </c>
      <c r="BM163" s="185" t="s">
        <v>609</v>
      </c>
    </row>
    <row r="164" spans="1:65" s="2" customFormat="1" ht="11.25">
      <c r="A164" s="35"/>
      <c r="B164" s="36"/>
      <c r="C164" s="37"/>
      <c r="D164" s="187" t="s">
        <v>158</v>
      </c>
      <c r="E164" s="37"/>
      <c r="F164" s="188" t="s">
        <v>2185</v>
      </c>
      <c r="G164" s="37"/>
      <c r="H164" s="37"/>
      <c r="I164" s="189"/>
      <c r="J164" s="37"/>
      <c r="K164" s="37"/>
      <c r="L164" s="40"/>
      <c r="M164" s="190"/>
      <c r="N164" s="191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158</v>
      </c>
      <c r="AU164" s="18" t="s">
        <v>81</v>
      </c>
    </row>
    <row r="165" spans="1:65" s="13" customFormat="1" ht="11.25">
      <c r="B165" s="195"/>
      <c r="C165" s="196"/>
      <c r="D165" s="187" t="s">
        <v>169</v>
      </c>
      <c r="E165" s="197" t="s">
        <v>19</v>
      </c>
      <c r="F165" s="198" t="s">
        <v>2186</v>
      </c>
      <c r="G165" s="196"/>
      <c r="H165" s="199">
        <v>8</v>
      </c>
      <c r="I165" s="200"/>
      <c r="J165" s="196"/>
      <c r="K165" s="196"/>
      <c r="L165" s="201"/>
      <c r="M165" s="202"/>
      <c r="N165" s="203"/>
      <c r="O165" s="203"/>
      <c r="P165" s="203"/>
      <c r="Q165" s="203"/>
      <c r="R165" s="203"/>
      <c r="S165" s="203"/>
      <c r="T165" s="204"/>
      <c r="AT165" s="205" t="s">
        <v>169</v>
      </c>
      <c r="AU165" s="205" t="s">
        <v>81</v>
      </c>
      <c r="AV165" s="13" t="s">
        <v>83</v>
      </c>
      <c r="AW165" s="13" t="s">
        <v>34</v>
      </c>
      <c r="AX165" s="13" t="s">
        <v>73</v>
      </c>
      <c r="AY165" s="205" t="s">
        <v>149</v>
      </c>
    </row>
    <row r="166" spans="1:65" s="15" customFormat="1" ht="11.25">
      <c r="B166" s="229"/>
      <c r="C166" s="230"/>
      <c r="D166" s="187" t="s">
        <v>169</v>
      </c>
      <c r="E166" s="231" t="s">
        <v>19</v>
      </c>
      <c r="F166" s="232" t="s">
        <v>2117</v>
      </c>
      <c r="G166" s="230"/>
      <c r="H166" s="233">
        <v>8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169</v>
      </c>
      <c r="AU166" s="239" t="s">
        <v>81</v>
      </c>
      <c r="AV166" s="15" t="s">
        <v>156</v>
      </c>
      <c r="AW166" s="15" t="s">
        <v>34</v>
      </c>
      <c r="AX166" s="15" t="s">
        <v>81</v>
      </c>
      <c r="AY166" s="239" t="s">
        <v>149</v>
      </c>
    </row>
    <row r="167" spans="1:65" s="2" customFormat="1" ht="16.5" customHeight="1">
      <c r="A167" s="35"/>
      <c r="B167" s="36"/>
      <c r="C167" s="216" t="s">
        <v>368</v>
      </c>
      <c r="D167" s="216" t="s">
        <v>556</v>
      </c>
      <c r="E167" s="217" t="s">
        <v>2187</v>
      </c>
      <c r="F167" s="218" t="s">
        <v>2188</v>
      </c>
      <c r="G167" s="219" t="s">
        <v>2158</v>
      </c>
      <c r="H167" s="220">
        <v>2.0299999999999998</v>
      </c>
      <c r="I167" s="221"/>
      <c r="J167" s="222">
        <f>ROUND(I167*H167,2)</f>
        <v>0</v>
      </c>
      <c r="K167" s="218" t="s">
        <v>19</v>
      </c>
      <c r="L167" s="223"/>
      <c r="M167" s="224" t="s">
        <v>19</v>
      </c>
      <c r="N167" s="225" t="s">
        <v>44</v>
      </c>
      <c r="O167" s="65"/>
      <c r="P167" s="183">
        <f>O167*H167</f>
        <v>0</v>
      </c>
      <c r="Q167" s="183">
        <v>5.0800000000000003E-3</v>
      </c>
      <c r="R167" s="183">
        <f>Q167*H167</f>
        <v>1.0312399999999999E-2</v>
      </c>
      <c r="S167" s="183">
        <v>0</v>
      </c>
      <c r="T167" s="18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5" t="s">
        <v>217</v>
      </c>
      <c r="AT167" s="185" t="s">
        <v>556</v>
      </c>
      <c r="AU167" s="185" t="s">
        <v>81</v>
      </c>
      <c r="AY167" s="18" t="s">
        <v>149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8" t="s">
        <v>81</v>
      </c>
      <c r="BK167" s="186">
        <f>ROUND(I167*H167,2)</f>
        <v>0</v>
      </c>
      <c r="BL167" s="18" t="s">
        <v>156</v>
      </c>
      <c r="BM167" s="185" t="s">
        <v>622</v>
      </c>
    </row>
    <row r="168" spans="1:65" s="2" customFormat="1" ht="11.25">
      <c r="A168" s="35"/>
      <c r="B168" s="36"/>
      <c r="C168" s="37"/>
      <c r="D168" s="187" t="s">
        <v>158</v>
      </c>
      <c r="E168" s="37"/>
      <c r="F168" s="188" t="s">
        <v>2188</v>
      </c>
      <c r="G168" s="37"/>
      <c r="H168" s="37"/>
      <c r="I168" s="189"/>
      <c r="J168" s="37"/>
      <c r="K168" s="37"/>
      <c r="L168" s="40"/>
      <c r="M168" s="190"/>
      <c r="N168" s="191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158</v>
      </c>
      <c r="AU168" s="18" t="s">
        <v>81</v>
      </c>
    </row>
    <row r="169" spans="1:65" s="2" customFormat="1" ht="16.5" customHeight="1">
      <c r="A169" s="35"/>
      <c r="B169" s="36"/>
      <c r="C169" s="216" t="s">
        <v>386</v>
      </c>
      <c r="D169" s="216" t="s">
        <v>556</v>
      </c>
      <c r="E169" s="217" t="s">
        <v>2189</v>
      </c>
      <c r="F169" s="218" t="s">
        <v>2190</v>
      </c>
      <c r="G169" s="219" t="s">
        <v>2158</v>
      </c>
      <c r="H169" s="220">
        <v>3.0449999999999999</v>
      </c>
      <c r="I169" s="221"/>
      <c r="J169" s="222">
        <f>ROUND(I169*H169,2)</f>
        <v>0</v>
      </c>
      <c r="K169" s="218" t="s">
        <v>19</v>
      </c>
      <c r="L169" s="223"/>
      <c r="M169" s="224" t="s">
        <v>19</v>
      </c>
      <c r="N169" s="225" t="s">
        <v>44</v>
      </c>
      <c r="O169" s="65"/>
      <c r="P169" s="183">
        <f>O169*H169</f>
        <v>0</v>
      </c>
      <c r="Q169" s="183">
        <v>1.523E-2</v>
      </c>
      <c r="R169" s="183">
        <f>Q169*H169</f>
        <v>4.6375350000000003E-2</v>
      </c>
      <c r="S169" s="183">
        <v>0</v>
      </c>
      <c r="T169" s="18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217</v>
      </c>
      <c r="AT169" s="185" t="s">
        <v>556</v>
      </c>
      <c r="AU169" s="185" t="s">
        <v>81</v>
      </c>
      <c r="AY169" s="18" t="s">
        <v>149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8" t="s">
        <v>81</v>
      </c>
      <c r="BK169" s="186">
        <f>ROUND(I169*H169,2)</f>
        <v>0</v>
      </c>
      <c r="BL169" s="18" t="s">
        <v>156</v>
      </c>
      <c r="BM169" s="185" t="s">
        <v>637</v>
      </c>
    </row>
    <row r="170" spans="1:65" s="2" customFormat="1" ht="11.25">
      <c r="A170" s="35"/>
      <c r="B170" s="36"/>
      <c r="C170" s="37"/>
      <c r="D170" s="187" t="s">
        <v>158</v>
      </c>
      <c r="E170" s="37"/>
      <c r="F170" s="188" t="s">
        <v>2190</v>
      </c>
      <c r="G170" s="37"/>
      <c r="H170" s="37"/>
      <c r="I170" s="189"/>
      <c r="J170" s="37"/>
      <c r="K170" s="37"/>
      <c r="L170" s="40"/>
      <c r="M170" s="190"/>
      <c r="N170" s="191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158</v>
      </c>
      <c r="AU170" s="18" t="s">
        <v>81</v>
      </c>
    </row>
    <row r="171" spans="1:65" s="2" customFormat="1" ht="16.5" customHeight="1">
      <c r="A171" s="35"/>
      <c r="B171" s="36"/>
      <c r="C171" s="216" t="s">
        <v>406</v>
      </c>
      <c r="D171" s="216" t="s">
        <v>556</v>
      </c>
      <c r="E171" s="217" t="s">
        <v>2191</v>
      </c>
      <c r="F171" s="218" t="s">
        <v>2192</v>
      </c>
      <c r="G171" s="219" t="s">
        <v>2158</v>
      </c>
      <c r="H171" s="220">
        <v>1.0149999999999999</v>
      </c>
      <c r="I171" s="221"/>
      <c r="J171" s="222">
        <f>ROUND(I171*H171,2)</f>
        <v>0</v>
      </c>
      <c r="K171" s="218" t="s">
        <v>19</v>
      </c>
      <c r="L171" s="223"/>
      <c r="M171" s="224" t="s">
        <v>19</v>
      </c>
      <c r="N171" s="225" t="s">
        <v>44</v>
      </c>
      <c r="O171" s="65"/>
      <c r="P171" s="183">
        <f>O171*H171</f>
        <v>0</v>
      </c>
      <c r="Q171" s="183">
        <v>3.0500000000000002E-3</v>
      </c>
      <c r="R171" s="183">
        <f>Q171*H171</f>
        <v>3.09575E-3</v>
      </c>
      <c r="S171" s="183">
        <v>0</v>
      </c>
      <c r="T171" s="18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5" t="s">
        <v>217</v>
      </c>
      <c r="AT171" s="185" t="s">
        <v>556</v>
      </c>
      <c r="AU171" s="185" t="s">
        <v>81</v>
      </c>
      <c r="AY171" s="18" t="s">
        <v>149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8" t="s">
        <v>81</v>
      </c>
      <c r="BK171" s="186">
        <f>ROUND(I171*H171,2)</f>
        <v>0</v>
      </c>
      <c r="BL171" s="18" t="s">
        <v>156</v>
      </c>
      <c r="BM171" s="185" t="s">
        <v>649</v>
      </c>
    </row>
    <row r="172" spans="1:65" s="2" customFormat="1" ht="11.25">
      <c r="A172" s="35"/>
      <c r="B172" s="36"/>
      <c r="C172" s="37"/>
      <c r="D172" s="187" t="s">
        <v>158</v>
      </c>
      <c r="E172" s="37"/>
      <c r="F172" s="188" t="s">
        <v>2192</v>
      </c>
      <c r="G172" s="37"/>
      <c r="H172" s="37"/>
      <c r="I172" s="189"/>
      <c r="J172" s="37"/>
      <c r="K172" s="37"/>
      <c r="L172" s="40"/>
      <c r="M172" s="190"/>
      <c r="N172" s="191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158</v>
      </c>
      <c r="AU172" s="18" t="s">
        <v>81</v>
      </c>
    </row>
    <row r="173" spans="1:65" s="2" customFormat="1" ht="16.5" customHeight="1">
      <c r="A173" s="35"/>
      <c r="B173" s="36"/>
      <c r="C173" s="216" t="s">
        <v>412</v>
      </c>
      <c r="D173" s="216" t="s">
        <v>556</v>
      </c>
      <c r="E173" s="217" t="s">
        <v>2193</v>
      </c>
      <c r="F173" s="218" t="s">
        <v>2194</v>
      </c>
      <c r="G173" s="219" t="s">
        <v>2158</v>
      </c>
      <c r="H173" s="220">
        <v>1.0149999999999999</v>
      </c>
      <c r="I173" s="221"/>
      <c r="J173" s="222">
        <f>ROUND(I173*H173,2)</f>
        <v>0</v>
      </c>
      <c r="K173" s="218" t="s">
        <v>19</v>
      </c>
      <c r="L173" s="223"/>
      <c r="M173" s="224" t="s">
        <v>19</v>
      </c>
      <c r="N173" s="225" t="s">
        <v>44</v>
      </c>
      <c r="O173" s="65"/>
      <c r="P173" s="183">
        <f>O173*H173</f>
        <v>0</v>
      </c>
      <c r="Q173" s="183">
        <v>1.523E-2</v>
      </c>
      <c r="R173" s="183">
        <f>Q173*H173</f>
        <v>1.5458449999999999E-2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217</v>
      </c>
      <c r="AT173" s="185" t="s">
        <v>556</v>
      </c>
      <c r="AU173" s="185" t="s">
        <v>81</v>
      </c>
      <c r="AY173" s="18" t="s">
        <v>149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81</v>
      </c>
      <c r="BK173" s="186">
        <f>ROUND(I173*H173,2)</f>
        <v>0</v>
      </c>
      <c r="BL173" s="18" t="s">
        <v>156</v>
      </c>
      <c r="BM173" s="185" t="s">
        <v>662</v>
      </c>
    </row>
    <row r="174" spans="1:65" s="2" customFormat="1" ht="11.25">
      <c r="A174" s="35"/>
      <c r="B174" s="36"/>
      <c r="C174" s="37"/>
      <c r="D174" s="187" t="s">
        <v>158</v>
      </c>
      <c r="E174" s="37"/>
      <c r="F174" s="188" t="s">
        <v>2194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158</v>
      </c>
      <c r="AU174" s="18" t="s">
        <v>81</v>
      </c>
    </row>
    <row r="175" spans="1:65" s="2" customFormat="1" ht="16.5" customHeight="1">
      <c r="A175" s="35"/>
      <c r="B175" s="36"/>
      <c r="C175" s="216" t="s">
        <v>421</v>
      </c>
      <c r="D175" s="216" t="s">
        <v>556</v>
      </c>
      <c r="E175" s="217" t="s">
        <v>2195</v>
      </c>
      <c r="F175" s="218" t="s">
        <v>2196</v>
      </c>
      <c r="G175" s="219" t="s">
        <v>2158</v>
      </c>
      <c r="H175" s="220">
        <v>1.0149999999999999</v>
      </c>
      <c r="I175" s="221"/>
      <c r="J175" s="222">
        <f>ROUND(I175*H175,2)</f>
        <v>0</v>
      </c>
      <c r="K175" s="218" t="s">
        <v>19</v>
      </c>
      <c r="L175" s="223"/>
      <c r="M175" s="224" t="s">
        <v>19</v>
      </c>
      <c r="N175" s="225" t="s">
        <v>44</v>
      </c>
      <c r="O175" s="65"/>
      <c r="P175" s="183">
        <f>O175*H175</f>
        <v>0</v>
      </c>
      <c r="Q175" s="183">
        <v>3.5500000000000002E-3</v>
      </c>
      <c r="R175" s="183">
        <f>Q175*H175</f>
        <v>3.6032499999999997E-3</v>
      </c>
      <c r="S175" s="183">
        <v>0</v>
      </c>
      <c r="T175" s="18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5" t="s">
        <v>217</v>
      </c>
      <c r="AT175" s="185" t="s">
        <v>556</v>
      </c>
      <c r="AU175" s="185" t="s">
        <v>81</v>
      </c>
      <c r="AY175" s="18" t="s">
        <v>149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8" t="s">
        <v>81</v>
      </c>
      <c r="BK175" s="186">
        <f>ROUND(I175*H175,2)</f>
        <v>0</v>
      </c>
      <c r="BL175" s="18" t="s">
        <v>156</v>
      </c>
      <c r="BM175" s="185" t="s">
        <v>677</v>
      </c>
    </row>
    <row r="176" spans="1:65" s="2" customFormat="1" ht="11.25">
      <c r="A176" s="35"/>
      <c r="B176" s="36"/>
      <c r="C176" s="37"/>
      <c r="D176" s="187" t="s">
        <v>158</v>
      </c>
      <c r="E176" s="37"/>
      <c r="F176" s="188" t="s">
        <v>2196</v>
      </c>
      <c r="G176" s="37"/>
      <c r="H176" s="37"/>
      <c r="I176" s="189"/>
      <c r="J176" s="37"/>
      <c r="K176" s="37"/>
      <c r="L176" s="40"/>
      <c r="M176" s="190"/>
      <c r="N176" s="191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158</v>
      </c>
      <c r="AU176" s="18" t="s">
        <v>81</v>
      </c>
    </row>
    <row r="177" spans="1:65" s="2" customFormat="1" ht="16.5" customHeight="1">
      <c r="A177" s="35"/>
      <c r="B177" s="36"/>
      <c r="C177" s="174" t="s">
        <v>428</v>
      </c>
      <c r="D177" s="174" t="s">
        <v>151</v>
      </c>
      <c r="E177" s="175" t="s">
        <v>2197</v>
      </c>
      <c r="F177" s="176" t="s">
        <v>2198</v>
      </c>
      <c r="G177" s="177" t="s">
        <v>483</v>
      </c>
      <c r="H177" s="178">
        <v>30</v>
      </c>
      <c r="I177" s="179"/>
      <c r="J177" s="180">
        <f>ROUND(I177*H177,2)</f>
        <v>0</v>
      </c>
      <c r="K177" s="176" t="s">
        <v>19</v>
      </c>
      <c r="L177" s="40"/>
      <c r="M177" s="181" t="s">
        <v>19</v>
      </c>
      <c r="N177" s="182" t="s">
        <v>44</v>
      </c>
      <c r="O177" s="65"/>
      <c r="P177" s="183">
        <f>O177*H177</f>
        <v>0</v>
      </c>
      <c r="Q177" s="183">
        <v>2.9999999999999997E-4</v>
      </c>
      <c r="R177" s="183">
        <f>Q177*H177</f>
        <v>8.9999999999999993E-3</v>
      </c>
      <c r="S177" s="183">
        <v>0</v>
      </c>
      <c r="T177" s="18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5" t="s">
        <v>156</v>
      </c>
      <c r="AT177" s="185" t="s">
        <v>151</v>
      </c>
      <c r="AU177" s="185" t="s">
        <v>81</v>
      </c>
      <c r="AY177" s="18" t="s">
        <v>149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8" t="s">
        <v>81</v>
      </c>
      <c r="BK177" s="186">
        <f>ROUND(I177*H177,2)</f>
        <v>0</v>
      </c>
      <c r="BL177" s="18" t="s">
        <v>156</v>
      </c>
      <c r="BM177" s="185" t="s">
        <v>691</v>
      </c>
    </row>
    <row r="178" spans="1:65" s="2" customFormat="1" ht="11.25">
      <c r="A178" s="35"/>
      <c r="B178" s="36"/>
      <c r="C178" s="37"/>
      <c r="D178" s="187" t="s">
        <v>158</v>
      </c>
      <c r="E178" s="37"/>
      <c r="F178" s="188" t="s">
        <v>2198</v>
      </c>
      <c r="G178" s="37"/>
      <c r="H178" s="37"/>
      <c r="I178" s="189"/>
      <c r="J178" s="37"/>
      <c r="K178" s="37"/>
      <c r="L178" s="40"/>
      <c r="M178" s="190"/>
      <c r="N178" s="191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158</v>
      </c>
      <c r="AU178" s="18" t="s">
        <v>81</v>
      </c>
    </row>
    <row r="179" spans="1:65" s="13" customFormat="1" ht="11.25">
      <c r="B179" s="195"/>
      <c r="C179" s="196"/>
      <c r="D179" s="187" t="s">
        <v>169</v>
      </c>
      <c r="E179" s="197" t="s">
        <v>19</v>
      </c>
      <c r="F179" s="198" t="s">
        <v>2199</v>
      </c>
      <c r="G179" s="196"/>
      <c r="H179" s="199">
        <v>30</v>
      </c>
      <c r="I179" s="200"/>
      <c r="J179" s="196"/>
      <c r="K179" s="196"/>
      <c r="L179" s="201"/>
      <c r="M179" s="202"/>
      <c r="N179" s="203"/>
      <c r="O179" s="203"/>
      <c r="P179" s="203"/>
      <c r="Q179" s="203"/>
      <c r="R179" s="203"/>
      <c r="S179" s="203"/>
      <c r="T179" s="204"/>
      <c r="AT179" s="205" t="s">
        <v>169</v>
      </c>
      <c r="AU179" s="205" t="s">
        <v>81</v>
      </c>
      <c r="AV179" s="13" t="s">
        <v>83</v>
      </c>
      <c r="AW179" s="13" t="s">
        <v>34</v>
      </c>
      <c r="AX179" s="13" t="s">
        <v>73</v>
      </c>
      <c r="AY179" s="205" t="s">
        <v>149</v>
      </c>
    </row>
    <row r="180" spans="1:65" s="15" customFormat="1" ht="11.25">
      <c r="B180" s="229"/>
      <c r="C180" s="230"/>
      <c r="D180" s="187" t="s">
        <v>169</v>
      </c>
      <c r="E180" s="231" t="s">
        <v>19</v>
      </c>
      <c r="F180" s="232" t="s">
        <v>2117</v>
      </c>
      <c r="G180" s="230"/>
      <c r="H180" s="233">
        <v>30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AT180" s="239" t="s">
        <v>169</v>
      </c>
      <c r="AU180" s="239" t="s">
        <v>81</v>
      </c>
      <c r="AV180" s="15" t="s">
        <v>156</v>
      </c>
      <c r="AW180" s="15" t="s">
        <v>34</v>
      </c>
      <c r="AX180" s="15" t="s">
        <v>81</v>
      </c>
      <c r="AY180" s="239" t="s">
        <v>149</v>
      </c>
    </row>
    <row r="181" spans="1:65" s="2" customFormat="1" ht="16.5" customHeight="1">
      <c r="A181" s="35"/>
      <c r="B181" s="36"/>
      <c r="C181" s="216" t="s">
        <v>435</v>
      </c>
      <c r="D181" s="216" t="s">
        <v>556</v>
      </c>
      <c r="E181" s="217" t="s">
        <v>2200</v>
      </c>
      <c r="F181" s="218" t="s">
        <v>2201</v>
      </c>
      <c r="G181" s="219" t="s">
        <v>2158</v>
      </c>
      <c r="H181" s="220">
        <v>24.36</v>
      </c>
      <c r="I181" s="221"/>
      <c r="J181" s="222">
        <f>ROUND(I181*H181,2)</f>
        <v>0</v>
      </c>
      <c r="K181" s="218" t="s">
        <v>19</v>
      </c>
      <c r="L181" s="223"/>
      <c r="M181" s="224" t="s">
        <v>19</v>
      </c>
      <c r="N181" s="225" t="s">
        <v>44</v>
      </c>
      <c r="O181" s="65"/>
      <c r="P181" s="183">
        <f>O181*H181</f>
        <v>0</v>
      </c>
      <c r="Q181" s="183">
        <v>1.7049999999999999E-2</v>
      </c>
      <c r="R181" s="183">
        <f>Q181*H181</f>
        <v>0.41533799999999998</v>
      </c>
      <c r="S181" s="183">
        <v>0</v>
      </c>
      <c r="T181" s="18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5" t="s">
        <v>217</v>
      </c>
      <c r="AT181" s="185" t="s">
        <v>556</v>
      </c>
      <c r="AU181" s="185" t="s">
        <v>81</v>
      </c>
      <c r="AY181" s="18" t="s">
        <v>149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8" t="s">
        <v>81</v>
      </c>
      <c r="BK181" s="186">
        <f>ROUND(I181*H181,2)</f>
        <v>0</v>
      </c>
      <c r="BL181" s="18" t="s">
        <v>156</v>
      </c>
      <c r="BM181" s="185" t="s">
        <v>703</v>
      </c>
    </row>
    <row r="182" spans="1:65" s="2" customFormat="1" ht="11.25">
      <c r="A182" s="35"/>
      <c r="B182" s="36"/>
      <c r="C182" s="37"/>
      <c r="D182" s="187" t="s">
        <v>158</v>
      </c>
      <c r="E182" s="37"/>
      <c r="F182" s="188" t="s">
        <v>2201</v>
      </c>
      <c r="G182" s="37"/>
      <c r="H182" s="37"/>
      <c r="I182" s="189"/>
      <c r="J182" s="37"/>
      <c r="K182" s="37"/>
      <c r="L182" s="40"/>
      <c r="M182" s="190"/>
      <c r="N182" s="191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158</v>
      </c>
      <c r="AU182" s="18" t="s">
        <v>81</v>
      </c>
    </row>
    <row r="183" spans="1:65" s="13" customFormat="1" ht="11.25">
      <c r="B183" s="195"/>
      <c r="C183" s="196"/>
      <c r="D183" s="187" t="s">
        <v>169</v>
      </c>
      <c r="E183" s="197" t="s">
        <v>19</v>
      </c>
      <c r="F183" s="198" t="s">
        <v>2202</v>
      </c>
      <c r="G183" s="196"/>
      <c r="H183" s="199">
        <v>24.36</v>
      </c>
      <c r="I183" s="200"/>
      <c r="J183" s="196"/>
      <c r="K183" s="196"/>
      <c r="L183" s="201"/>
      <c r="M183" s="202"/>
      <c r="N183" s="203"/>
      <c r="O183" s="203"/>
      <c r="P183" s="203"/>
      <c r="Q183" s="203"/>
      <c r="R183" s="203"/>
      <c r="S183" s="203"/>
      <c r="T183" s="204"/>
      <c r="AT183" s="205" t="s">
        <v>169</v>
      </c>
      <c r="AU183" s="205" t="s">
        <v>81</v>
      </c>
      <c r="AV183" s="13" t="s">
        <v>83</v>
      </c>
      <c r="AW183" s="13" t="s">
        <v>34</v>
      </c>
      <c r="AX183" s="13" t="s">
        <v>73</v>
      </c>
      <c r="AY183" s="205" t="s">
        <v>149</v>
      </c>
    </row>
    <row r="184" spans="1:65" s="15" customFormat="1" ht="11.25">
      <c r="B184" s="229"/>
      <c r="C184" s="230"/>
      <c r="D184" s="187" t="s">
        <v>169</v>
      </c>
      <c r="E184" s="231" t="s">
        <v>19</v>
      </c>
      <c r="F184" s="232" t="s">
        <v>2117</v>
      </c>
      <c r="G184" s="230"/>
      <c r="H184" s="233">
        <v>24.36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AT184" s="239" t="s">
        <v>169</v>
      </c>
      <c r="AU184" s="239" t="s">
        <v>81</v>
      </c>
      <c r="AV184" s="15" t="s">
        <v>156</v>
      </c>
      <c r="AW184" s="15" t="s">
        <v>34</v>
      </c>
      <c r="AX184" s="15" t="s">
        <v>81</v>
      </c>
      <c r="AY184" s="239" t="s">
        <v>149</v>
      </c>
    </row>
    <row r="185" spans="1:65" s="2" customFormat="1" ht="16.5" customHeight="1">
      <c r="A185" s="35"/>
      <c r="B185" s="36"/>
      <c r="C185" s="216" t="s">
        <v>441</v>
      </c>
      <c r="D185" s="216" t="s">
        <v>556</v>
      </c>
      <c r="E185" s="217" t="s">
        <v>2203</v>
      </c>
      <c r="F185" s="218" t="s">
        <v>2204</v>
      </c>
      <c r="G185" s="219" t="s">
        <v>2158</v>
      </c>
      <c r="H185" s="220">
        <v>1.0149999999999999</v>
      </c>
      <c r="I185" s="221"/>
      <c r="J185" s="222">
        <f>ROUND(I185*H185,2)</f>
        <v>0</v>
      </c>
      <c r="K185" s="218" t="s">
        <v>19</v>
      </c>
      <c r="L185" s="223"/>
      <c r="M185" s="224" t="s">
        <v>19</v>
      </c>
      <c r="N185" s="225" t="s">
        <v>44</v>
      </c>
      <c r="O185" s="65"/>
      <c r="P185" s="183">
        <f>O185*H185</f>
        <v>0</v>
      </c>
      <c r="Q185" s="183">
        <v>1.0200000000000001E-3</v>
      </c>
      <c r="R185" s="183">
        <f>Q185*H185</f>
        <v>1.0353000000000001E-3</v>
      </c>
      <c r="S185" s="183">
        <v>0</v>
      </c>
      <c r="T185" s="18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217</v>
      </c>
      <c r="AT185" s="185" t="s">
        <v>556</v>
      </c>
      <c r="AU185" s="185" t="s">
        <v>81</v>
      </c>
      <c r="AY185" s="18" t="s">
        <v>149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8" t="s">
        <v>81</v>
      </c>
      <c r="BK185" s="186">
        <f>ROUND(I185*H185,2)</f>
        <v>0</v>
      </c>
      <c r="BL185" s="18" t="s">
        <v>156</v>
      </c>
      <c r="BM185" s="185" t="s">
        <v>717</v>
      </c>
    </row>
    <row r="186" spans="1:65" s="2" customFormat="1" ht="11.25">
      <c r="A186" s="35"/>
      <c r="B186" s="36"/>
      <c r="C186" s="37"/>
      <c r="D186" s="187" t="s">
        <v>158</v>
      </c>
      <c r="E186" s="37"/>
      <c r="F186" s="188" t="s">
        <v>2204</v>
      </c>
      <c r="G186" s="37"/>
      <c r="H186" s="37"/>
      <c r="I186" s="189"/>
      <c r="J186" s="37"/>
      <c r="K186" s="37"/>
      <c r="L186" s="40"/>
      <c r="M186" s="190"/>
      <c r="N186" s="191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158</v>
      </c>
      <c r="AU186" s="18" t="s">
        <v>81</v>
      </c>
    </row>
    <row r="187" spans="1:65" s="2" customFormat="1" ht="16.5" customHeight="1">
      <c r="A187" s="35"/>
      <c r="B187" s="36"/>
      <c r="C187" s="216" t="s">
        <v>457</v>
      </c>
      <c r="D187" s="216" t="s">
        <v>556</v>
      </c>
      <c r="E187" s="217" t="s">
        <v>2205</v>
      </c>
      <c r="F187" s="218" t="s">
        <v>2206</v>
      </c>
      <c r="G187" s="219" t="s">
        <v>2158</v>
      </c>
      <c r="H187" s="220">
        <v>4.0599999999999996</v>
      </c>
      <c r="I187" s="221"/>
      <c r="J187" s="222">
        <f>ROUND(I187*H187,2)</f>
        <v>0</v>
      </c>
      <c r="K187" s="218" t="s">
        <v>19</v>
      </c>
      <c r="L187" s="223"/>
      <c r="M187" s="224" t="s">
        <v>19</v>
      </c>
      <c r="N187" s="225" t="s">
        <v>44</v>
      </c>
      <c r="O187" s="65"/>
      <c r="P187" s="183">
        <f>O187*H187</f>
        <v>0</v>
      </c>
      <c r="Q187" s="183">
        <v>3.2499999999999999E-3</v>
      </c>
      <c r="R187" s="183">
        <f>Q187*H187</f>
        <v>1.3194999999999998E-2</v>
      </c>
      <c r="S187" s="183">
        <v>0</v>
      </c>
      <c r="T187" s="18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5" t="s">
        <v>217</v>
      </c>
      <c r="AT187" s="185" t="s">
        <v>556</v>
      </c>
      <c r="AU187" s="185" t="s">
        <v>81</v>
      </c>
      <c r="AY187" s="18" t="s">
        <v>149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8" t="s">
        <v>81</v>
      </c>
      <c r="BK187" s="186">
        <f>ROUND(I187*H187,2)</f>
        <v>0</v>
      </c>
      <c r="BL187" s="18" t="s">
        <v>156</v>
      </c>
      <c r="BM187" s="185" t="s">
        <v>734</v>
      </c>
    </row>
    <row r="188" spans="1:65" s="2" customFormat="1" ht="11.25">
      <c r="A188" s="35"/>
      <c r="B188" s="36"/>
      <c r="C188" s="37"/>
      <c r="D188" s="187" t="s">
        <v>158</v>
      </c>
      <c r="E188" s="37"/>
      <c r="F188" s="188" t="s">
        <v>2206</v>
      </c>
      <c r="G188" s="37"/>
      <c r="H188" s="37"/>
      <c r="I188" s="189"/>
      <c r="J188" s="37"/>
      <c r="K188" s="37"/>
      <c r="L188" s="40"/>
      <c r="M188" s="190"/>
      <c r="N188" s="191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158</v>
      </c>
      <c r="AU188" s="18" t="s">
        <v>81</v>
      </c>
    </row>
    <row r="189" spans="1:65" s="13" customFormat="1" ht="11.25">
      <c r="B189" s="195"/>
      <c r="C189" s="196"/>
      <c r="D189" s="187" t="s">
        <v>169</v>
      </c>
      <c r="E189" s="197" t="s">
        <v>19</v>
      </c>
      <c r="F189" s="198" t="s">
        <v>2207</v>
      </c>
      <c r="G189" s="196"/>
      <c r="H189" s="199">
        <v>4.0599999999999996</v>
      </c>
      <c r="I189" s="200"/>
      <c r="J189" s="196"/>
      <c r="K189" s="196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169</v>
      </c>
      <c r="AU189" s="205" t="s">
        <v>81</v>
      </c>
      <c r="AV189" s="13" t="s">
        <v>83</v>
      </c>
      <c r="AW189" s="13" t="s">
        <v>34</v>
      </c>
      <c r="AX189" s="13" t="s">
        <v>73</v>
      </c>
      <c r="AY189" s="205" t="s">
        <v>149</v>
      </c>
    </row>
    <row r="190" spans="1:65" s="15" customFormat="1" ht="11.25">
      <c r="B190" s="229"/>
      <c r="C190" s="230"/>
      <c r="D190" s="187" t="s">
        <v>169</v>
      </c>
      <c r="E190" s="231" t="s">
        <v>19</v>
      </c>
      <c r="F190" s="232" t="s">
        <v>2117</v>
      </c>
      <c r="G190" s="230"/>
      <c r="H190" s="233">
        <v>4.0599999999999996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AT190" s="239" t="s">
        <v>169</v>
      </c>
      <c r="AU190" s="239" t="s">
        <v>81</v>
      </c>
      <c r="AV190" s="15" t="s">
        <v>156</v>
      </c>
      <c r="AW190" s="15" t="s">
        <v>34</v>
      </c>
      <c r="AX190" s="15" t="s">
        <v>81</v>
      </c>
      <c r="AY190" s="239" t="s">
        <v>149</v>
      </c>
    </row>
    <row r="191" spans="1:65" s="2" customFormat="1" ht="16.5" customHeight="1">
      <c r="A191" s="35"/>
      <c r="B191" s="36"/>
      <c r="C191" s="216" t="s">
        <v>471</v>
      </c>
      <c r="D191" s="216" t="s">
        <v>556</v>
      </c>
      <c r="E191" s="217" t="s">
        <v>2208</v>
      </c>
      <c r="F191" s="218" t="s">
        <v>2209</v>
      </c>
      <c r="G191" s="219" t="s">
        <v>2158</v>
      </c>
      <c r="H191" s="220">
        <v>1.0149999999999999</v>
      </c>
      <c r="I191" s="221"/>
      <c r="J191" s="222">
        <f>ROUND(I191*H191,2)</f>
        <v>0</v>
      </c>
      <c r="K191" s="218" t="s">
        <v>19</v>
      </c>
      <c r="L191" s="223"/>
      <c r="M191" s="224" t="s">
        <v>19</v>
      </c>
      <c r="N191" s="225" t="s">
        <v>44</v>
      </c>
      <c r="O191" s="65"/>
      <c r="P191" s="183">
        <f>O191*H191</f>
        <v>0</v>
      </c>
      <c r="Q191" s="183">
        <v>1.2899999999999999E-3</v>
      </c>
      <c r="R191" s="183">
        <f>Q191*H191</f>
        <v>1.3093499999999997E-3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217</v>
      </c>
      <c r="AT191" s="185" t="s">
        <v>556</v>
      </c>
      <c r="AU191" s="185" t="s">
        <v>81</v>
      </c>
      <c r="AY191" s="18" t="s">
        <v>149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81</v>
      </c>
      <c r="BK191" s="186">
        <f>ROUND(I191*H191,2)</f>
        <v>0</v>
      </c>
      <c r="BL191" s="18" t="s">
        <v>156</v>
      </c>
      <c r="BM191" s="185" t="s">
        <v>749</v>
      </c>
    </row>
    <row r="192" spans="1:65" s="2" customFormat="1" ht="11.25">
      <c r="A192" s="35"/>
      <c r="B192" s="36"/>
      <c r="C192" s="37"/>
      <c r="D192" s="187" t="s">
        <v>158</v>
      </c>
      <c r="E192" s="37"/>
      <c r="F192" s="188" t="s">
        <v>2209</v>
      </c>
      <c r="G192" s="37"/>
      <c r="H192" s="37"/>
      <c r="I192" s="189"/>
      <c r="J192" s="37"/>
      <c r="K192" s="37"/>
      <c r="L192" s="40"/>
      <c r="M192" s="190"/>
      <c r="N192" s="191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158</v>
      </c>
      <c r="AU192" s="18" t="s">
        <v>81</v>
      </c>
    </row>
    <row r="193" spans="1:65" s="2" customFormat="1" ht="16.5" customHeight="1">
      <c r="A193" s="35"/>
      <c r="B193" s="36"/>
      <c r="C193" s="216" t="s">
        <v>480</v>
      </c>
      <c r="D193" s="216" t="s">
        <v>556</v>
      </c>
      <c r="E193" s="217" t="s">
        <v>2210</v>
      </c>
      <c r="F193" s="218" t="s">
        <v>2211</v>
      </c>
      <c r="G193" s="219" t="s">
        <v>2158</v>
      </c>
      <c r="H193" s="220">
        <v>1.0149999999999999</v>
      </c>
      <c r="I193" s="221"/>
      <c r="J193" s="222">
        <f>ROUND(I193*H193,2)</f>
        <v>0</v>
      </c>
      <c r="K193" s="218" t="s">
        <v>19</v>
      </c>
      <c r="L193" s="223"/>
      <c r="M193" s="224" t="s">
        <v>19</v>
      </c>
      <c r="N193" s="225" t="s">
        <v>44</v>
      </c>
      <c r="O193" s="65"/>
      <c r="P193" s="183">
        <f>O193*H193</f>
        <v>0</v>
      </c>
      <c r="Q193" s="183">
        <v>1.523E-2</v>
      </c>
      <c r="R193" s="183">
        <f>Q193*H193</f>
        <v>1.5458449999999999E-2</v>
      </c>
      <c r="S193" s="183">
        <v>0</v>
      </c>
      <c r="T193" s="18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5" t="s">
        <v>217</v>
      </c>
      <c r="AT193" s="185" t="s">
        <v>556</v>
      </c>
      <c r="AU193" s="185" t="s">
        <v>81</v>
      </c>
      <c r="AY193" s="18" t="s">
        <v>149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8" t="s">
        <v>81</v>
      </c>
      <c r="BK193" s="186">
        <f>ROUND(I193*H193,2)</f>
        <v>0</v>
      </c>
      <c r="BL193" s="18" t="s">
        <v>156</v>
      </c>
      <c r="BM193" s="185" t="s">
        <v>767</v>
      </c>
    </row>
    <row r="194" spans="1:65" s="2" customFormat="1" ht="11.25">
      <c r="A194" s="35"/>
      <c r="B194" s="36"/>
      <c r="C194" s="37"/>
      <c r="D194" s="187" t="s">
        <v>158</v>
      </c>
      <c r="E194" s="37"/>
      <c r="F194" s="188" t="s">
        <v>2211</v>
      </c>
      <c r="G194" s="37"/>
      <c r="H194" s="37"/>
      <c r="I194" s="189"/>
      <c r="J194" s="37"/>
      <c r="K194" s="37"/>
      <c r="L194" s="40"/>
      <c r="M194" s="190"/>
      <c r="N194" s="191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158</v>
      </c>
      <c r="AU194" s="18" t="s">
        <v>81</v>
      </c>
    </row>
    <row r="195" spans="1:65" s="2" customFormat="1" ht="16.5" customHeight="1">
      <c r="A195" s="35"/>
      <c r="B195" s="36"/>
      <c r="C195" s="216" t="s">
        <v>488</v>
      </c>
      <c r="D195" s="216" t="s">
        <v>556</v>
      </c>
      <c r="E195" s="217" t="s">
        <v>2212</v>
      </c>
      <c r="F195" s="218" t="s">
        <v>2213</v>
      </c>
      <c r="G195" s="219" t="s">
        <v>2158</v>
      </c>
      <c r="H195" s="220">
        <v>1.0149999999999999</v>
      </c>
      <c r="I195" s="221"/>
      <c r="J195" s="222">
        <f>ROUND(I195*H195,2)</f>
        <v>0</v>
      </c>
      <c r="K195" s="218" t="s">
        <v>19</v>
      </c>
      <c r="L195" s="223"/>
      <c r="M195" s="224" t="s">
        <v>19</v>
      </c>
      <c r="N195" s="225" t="s">
        <v>44</v>
      </c>
      <c r="O195" s="65"/>
      <c r="P195" s="183">
        <f>O195*H195</f>
        <v>0</v>
      </c>
      <c r="Q195" s="183">
        <v>1.523E-2</v>
      </c>
      <c r="R195" s="183">
        <f>Q195*H195</f>
        <v>1.5458449999999999E-2</v>
      </c>
      <c r="S195" s="183">
        <v>0</v>
      </c>
      <c r="T195" s="18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5" t="s">
        <v>217</v>
      </c>
      <c r="AT195" s="185" t="s">
        <v>556</v>
      </c>
      <c r="AU195" s="185" t="s">
        <v>81</v>
      </c>
      <c r="AY195" s="18" t="s">
        <v>149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8" t="s">
        <v>81</v>
      </c>
      <c r="BK195" s="186">
        <f>ROUND(I195*H195,2)</f>
        <v>0</v>
      </c>
      <c r="BL195" s="18" t="s">
        <v>156</v>
      </c>
      <c r="BM195" s="185" t="s">
        <v>784</v>
      </c>
    </row>
    <row r="196" spans="1:65" s="2" customFormat="1" ht="11.25">
      <c r="A196" s="35"/>
      <c r="B196" s="36"/>
      <c r="C196" s="37"/>
      <c r="D196" s="187" t="s">
        <v>158</v>
      </c>
      <c r="E196" s="37"/>
      <c r="F196" s="188" t="s">
        <v>2213</v>
      </c>
      <c r="G196" s="37"/>
      <c r="H196" s="37"/>
      <c r="I196" s="189"/>
      <c r="J196" s="37"/>
      <c r="K196" s="37"/>
      <c r="L196" s="40"/>
      <c r="M196" s="190"/>
      <c r="N196" s="191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158</v>
      </c>
      <c r="AU196" s="18" t="s">
        <v>81</v>
      </c>
    </row>
    <row r="197" spans="1:65" s="2" customFormat="1" ht="16.5" customHeight="1">
      <c r="A197" s="35"/>
      <c r="B197" s="36"/>
      <c r="C197" s="216" t="s">
        <v>496</v>
      </c>
      <c r="D197" s="216" t="s">
        <v>556</v>
      </c>
      <c r="E197" s="217" t="s">
        <v>2214</v>
      </c>
      <c r="F197" s="218" t="s">
        <v>2215</v>
      </c>
      <c r="G197" s="219" t="s">
        <v>2158</v>
      </c>
      <c r="H197" s="220">
        <v>1.0149999999999999</v>
      </c>
      <c r="I197" s="221"/>
      <c r="J197" s="222">
        <f>ROUND(I197*H197,2)</f>
        <v>0</v>
      </c>
      <c r="K197" s="218" t="s">
        <v>19</v>
      </c>
      <c r="L197" s="223"/>
      <c r="M197" s="224" t="s">
        <v>19</v>
      </c>
      <c r="N197" s="225" t="s">
        <v>44</v>
      </c>
      <c r="O197" s="65"/>
      <c r="P197" s="183">
        <f>O197*H197</f>
        <v>0</v>
      </c>
      <c r="Q197" s="183">
        <v>1.523E-2</v>
      </c>
      <c r="R197" s="183">
        <f>Q197*H197</f>
        <v>1.5458449999999999E-2</v>
      </c>
      <c r="S197" s="183">
        <v>0</v>
      </c>
      <c r="T197" s="18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5" t="s">
        <v>217</v>
      </c>
      <c r="AT197" s="185" t="s">
        <v>556</v>
      </c>
      <c r="AU197" s="185" t="s">
        <v>81</v>
      </c>
      <c r="AY197" s="18" t="s">
        <v>149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8" t="s">
        <v>81</v>
      </c>
      <c r="BK197" s="186">
        <f>ROUND(I197*H197,2)</f>
        <v>0</v>
      </c>
      <c r="BL197" s="18" t="s">
        <v>156</v>
      </c>
      <c r="BM197" s="185" t="s">
        <v>801</v>
      </c>
    </row>
    <row r="198" spans="1:65" s="2" customFormat="1" ht="11.25">
      <c r="A198" s="35"/>
      <c r="B198" s="36"/>
      <c r="C198" s="37"/>
      <c r="D198" s="187" t="s">
        <v>158</v>
      </c>
      <c r="E198" s="37"/>
      <c r="F198" s="188" t="s">
        <v>2215</v>
      </c>
      <c r="G198" s="37"/>
      <c r="H198" s="37"/>
      <c r="I198" s="189"/>
      <c r="J198" s="37"/>
      <c r="K198" s="37"/>
      <c r="L198" s="40"/>
      <c r="M198" s="190"/>
      <c r="N198" s="191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158</v>
      </c>
      <c r="AU198" s="18" t="s">
        <v>81</v>
      </c>
    </row>
    <row r="199" spans="1:65" s="2" customFormat="1" ht="16.5" customHeight="1">
      <c r="A199" s="35"/>
      <c r="B199" s="36"/>
      <c r="C199" s="216" t="s">
        <v>505</v>
      </c>
      <c r="D199" s="216" t="s">
        <v>556</v>
      </c>
      <c r="E199" s="217" t="s">
        <v>2216</v>
      </c>
      <c r="F199" s="218" t="s">
        <v>2217</v>
      </c>
      <c r="G199" s="219" t="s">
        <v>2158</v>
      </c>
      <c r="H199" s="220">
        <v>3.0449999999999999</v>
      </c>
      <c r="I199" s="221"/>
      <c r="J199" s="222">
        <f>ROUND(I199*H199,2)</f>
        <v>0</v>
      </c>
      <c r="K199" s="218" t="s">
        <v>19</v>
      </c>
      <c r="L199" s="223"/>
      <c r="M199" s="224" t="s">
        <v>19</v>
      </c>
      <c r="N199" s="225" t="s">
        <v>44</v>
      </c>
      <c r="O199" s="65"/>
      <c r="P199" s="183">
        <f>O199*H199</f>
        <v>0</v>
      </c>
      <c r="Q199" s="183">
        <v>4.5679999999999998E-2</v>
      </c>
      <c r="R199" s="183">
        <f>Q199*H199</f>
        <v>0.13909559999999999</v>
      </c>
      <c r="S199" s="183">
        <v>0</v>
      </c>
      <c r="T199" s="18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217</v>
      </c>
      <c r="AT199" s="185" t="s">
        <v>556</v>
      </c>
      <c r="AU199" s="185" t="s">
        <v>81</v>
      </c>
      <c r="AY199" s="18" t="s">
        <v>149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8" t="s">
        <v>81</v>
      </c>
      <c r="BK199" s="186">
        <f>ROUND(I199*H199,2)</f>
        <v>0</v>
      </c>
      <c r="BL199" s="18" t="s">
        <v>156</v>
      </c>
      <c r="BM199" s="185" t="s">
        <v>826</v>
      </c>
    </row>
    <row r="200" spans="1:65" s="2" customFormat="1" ht="11.25">
      <c r="A200" s="35"/>
      <c r="B200" s="36"/>
      <c r="C200" s="37"/>
      <c r="D200" s="187" t="s">
        <v>158</v>
      </c>
      <c r="E200" s="37"/>
      <c r="F200" s="188" t="s">
        <v>2217</v>
      </c>
      <c r="G200" s="37"/>
      <c r="H200" s="37"/>
      <c r="I200" s="189"/>
      <c r="J200" s="37"/>
      <c r="K200" s="37"/>
      <c r="L200" s="40"/>
      <c r="M200" s="190"/>
      <c r="N200" s="191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158</v>
      </c>
      <c r="AU200" s="18" t="s">
        <v>81</v>
      </c>
    </row>
    <row r="201" spans="1:65" s="2" customFormat="1" ht="16.5" customHeight="1">
      <c r="A201" s="35"/>
      <c r="B201" s="36"/>
      <c r="C201" s="216" t="s">
        <v>516</v>
      </c>
      <c r="D201" s="216" t="s">
        <v>556</v>
      </c>
      <c r="E201" s="217" t="s">
        <v>2218</v>
      </c>
      <c r="F201" s="218" t="s">
        <v>2219</v>
      </c>
      <c r="G201" s="219" t="s">
        <v>2158</v>
      </c>
      <c r="H201" s="220">
        <v>3.0449999999999999</v>
      </c>
      <c r="I201" s="221"/>
      <c r="J201" s="222">
        <f>ROUND(I201*H201,2)</f>
        <v>0</v>
      </c>
      <c r="K201" s="218" t="s">
        <v>19</v>
      </c>
      <c r="L201" s="223"/>
      <c r="M201" s="224" t="s">
        <v>19</v>
      </c>
      <c r="N201" s="225" t="s">
        <v>44</v>
      </c>
      <c r="O201" s="65"/>
      <c r="P201" s="183">
        <f>O201*H201</f>
        <v>0</v>
      </c>
      <c r="Q201" s="183">
        <v>3.0450000000000001E-2</v>
      </c>
      <c r="R201" s="183">
        <f>Q201*H201</f>
        <v>9.2720250000000004E-2</v>
      </c>
      <c r="S201" s="183">
        <v>0</v>
      </c>
      <c r="T201" s="18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5" t="s">
        <v>217</v>
      </c>
      <c r="AT201" s="185" t="s">
        <v>556</v>
      </c>
      <c r="AU201" s="185" t="s">
        <v>81</v>
      </c>
      <c r="AY201" s="18" t="s">
        <v>149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18" t="s">
        <v>81</v>
      </c>
      <c r="BK201" s="186">
        <f>ROUND(I201*H201,2)</f>
        <v>0</v>
      </c>
      <c r="BL201" s="18" t="s">
        <v>156</v>
      </c>
      <c r="BM201" s="185" t="s">
        <v>846</v>
      </c>
    </row>
    <row r="202" spans="1:65" s="2" customFormat="1" ht="11.25">
      <c r="A202" s="35"/>
      <c r="B202" s="36"/>
      <c r="C202" s="37"/>
      <c r="D202" s="187" t="s">
        <v>158</v>
      </c>
      <c r="E202" s="37"/>
      <c r="F202" s="188" t="s">
        <v>2219</v>
      </c>
      <c r="G202" s="37"/>
      <c r="H202" s="37"/>
      <c r="I202" s="189"/>
      <c r="J202" s="37"/>
      <c r="K202" s="37"/>
      <c r="L202" s="40"/>
      <c r="M202" s="190"/>
      <c r="N202" s="191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158</v>
      </c>
      <c r="AU202" s="18" t="s">
        <v>81</v>
      </c>
    </row>
    <row r="203" spans="1:65" s="2" customFormat="1" ht="16.5" customHeight="1">
      <c r="A203" s="35"/>
      <c r="B203" s="36"/>
      <c r="C203" s="216" t="s">
        <v>529</v>
      </c>
      <c r="D203" s="216" t="s">
        <v>556</v>
      </c>
      <c r="E203" s="217" t="s">
        <v>2220</v>
      </c>
      <c r="F203" s="218" t="s">
        <v>2221</v>
      </c>
      <c r="G203" s="219" t="s">
        <v>2158</v>
      </c>
      <c r="H203" s="220">
        <v>3.0449999999999999</v>
      </c>
      <c r="I203" s="221"/>
      <c r="J203" s="222">
        <f>ROUND(I203*H203,2)</f>
        <v>0</v>
      </c>
      <c r="K203" s="218" t="s">
        <v>19</v>
      </c>
      <c r="L203" s="223"/>
      <c r="M203" s="224" t="s">
        <v>19</v>
      </c>
      <c r="N203" s="225" t="s">
        <v>44</v>
      </c>
      <c r="O203" s="65"/>
      <c r="P203" s="183">
        <f>O203*H203</f>
        <v>0</v>
      </c>
      <c r="Q203" s="183">
        <v>3.6540000000000003E-2</v>
      </c>
      <c r="R203" s="183">
        <f>Q203*H203</f>
        <v>0.11126430000000001</v>
      </c>
      <c r="S203" s="183">
        <v>0</v>
      </c>
      <c r="T203" s="18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5" t="s">
        <v>217</v>
      </c>
      <c r="AT203" s="185" t="s">
        <v>556</v>
      </c>
      <c r="AU203" s="185" t="s">
        <v>81</v>
      </c>
      <c r="AY203" s="18" t="s">
        <v>149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8" t="s">
        <v>81</v>
      </c>
      <c r="BK203" s="186">
        <f>ROUND(I203*H203,2)</f>
        <v>0</v>
      </c>
      <c r="BL203" s="18" t="s">
        <v>156</v>
      </c>
      <c r="BM203" s="185" t="s">
        <v>859</v>
      </c>
    </row>
    <row r="204" spans="1:65" s="2" customFormat="1" ht="11.25">
      <c r="A204" s="35"/>
      <c r="B204" s="36"/>
      <c r="C204" s="37"/>
      <c r="D204" s="187" t="s">
        <v>158</v>
      </c>
      <c r="E204" s="37"/>
      <c r="F204" s="188" t="s">
        <v>2221</v>
      </c>
      <c r="G204" s="37"/>
      <c r="H204" s="37"/>
      <c r="I204" s="189"/>
      <c r="J204" s="37"/>
      <c r="K204" s="37"/>
      <c r="L204" s="40"/>
      <c r="M204" s="190"/>
      <c r="N204" s="191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158</v>
      </c>
      <c r="AU204" s="18" t="s">
        <v>81</v>
      </c>
    </row>
    <row r="205" spans="1:65" s="2" customFormat="1" ht="16.5" customHeight="1">
      <c r="A205" s="35"/>
      <c r="B205" s="36"/>
      <c r="C205" s="174" t="s">
        <v>536</v>
      </c>
      <c r="D205" s="174" t="s">
        <v>151</v>
      </c>
      <c r="E205" s="175" t="s">
        <v>2222</v>
      </c>
      <c r="F205" s="176" t="s">
        <v>2223</v>
      </c>
      <c r="G205" s="177" t="s">
        <v>2224</v>
      </c>
      <c r="H205" s="178">
        <v>3</v>
      </c>
      <c r="I205" s="179"/>
      <c r="J205" s="180">
        <f>ROUND(I205*H205,2)</f>
        <v>0</v>
      </c>
      <c r="K205" s="176" t="s">
        <v>19</v>
      </c>
      <c r="L205" s="40"/>
      <c r="M205" s="181" t="s">
        <v>19</v>
      </c>
      <c r="N205" s="182" t="s">
        <v>44</v>
      </c>
      <c r="O205" s="65"/>
      <c r="P205" s="183">
        <f>O205*H205</f>
        <v>0</v>
      </c>
      <c r="Q205" s="183">
        <v>0</v>
      </c>
      <c r="R205" s="183">
        <f>Q205*H205</f>
        <v>0</v>
      </c>
      <c r="S205" s="183">
        <v>0</v>
      </c>
      <c r="T205" s="18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5" t="s">
        <v>156</v>
      </c>
      <c r="AT205" s="185" t="s">
        <v>151</v>
      </c>
      <c r="AU205" s="185" t="s">
        <v>81</v>
      </c>
      <c r="AY205" s="18" t="s">
        <v>149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8" t="s">
        <v>81</v>
      </c>
      <c r="BK205" s="186">
        <f>ROUND(I205*H205,2)</f>
        <v>0</v>
      </c>
      <c r="BL205" s="18" t="s">
        <v>156</v>
      </c>
      <c r="BM205" s="185" t="s">
        <v>875</v>
      </c>
    </row>
    <row r="206" spans="1:65" s="2" customFormat="1" ht="11.25">
      <c r="A206" s="35"/>
      <c r="B206" s="36"/>
      <c r="C206" s="37"/>
      <c r="D206" s="187" t="s">
        <v>158</v>
      </c>
      <c r="E206" s="37"/>
      <c r="F206" s="188" t="s">
        <v>2223</v>
      </c>
      <c r="G206" s="37"/>
      <c r="H206" s="37"/>
      <c r="I206" s="189"/>
      <c r="J206" s="37"/>
      <c r="K206" s="37"/>
      <c r="L206" s="40"/>
      <c r="M206" s="190"/>
      <c r="N206" s="191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158</v>
      </c>
      <c r="AU206" s="18" t="s">
        <v>81</v>
      </c>
    </row>
    <row r="207" spans="1:65" s="12" customFormat="1" ht="25.9" customHeight="1">
      <c r="B207" s="158"/>
      <c r="C207" s="159"/>
      <c r="D207" s="160" t="s">
        <v>72</v>
      </c>
      <c r="E207" s="161" t="s">
        <v>2225</v>
      </c>
      <c r="F207" s="161" t="s">
        <v>2226</v>
      </c>
      <c r="G207" s="159"/>
      <c r="H207" s="159"/>
      <c r="I207" s="162"/>
      <c r="J207" s="163">
        <f>BK207</f>
        <v>0</v>
      </c>
      <c r="K207" s="159"/>
      <c r="L207" s="164"/>
      <c r="M207" s="165"/>
      <c r="N207" s="166"/>
      <c r="O207" s="166"/>
      <c r="P207" s="167">
        <f>SUM(P208:P209)</f>
        <v>0</v>
      </c>
      <c r="Q207" s="166"/>
      <c r="R207" s="167">
        <f>SUM(R208:R209)</f>
        <v>0</v>
      </c>
      <c r="S207" s="166"/>
      <c r="T207" s="168">
        <f>SUM(T208:T209)</f>
        <v>0</v>
      </c>
      <c r="AR207" s="169" t="s">
        <v>81</v>
      </c>
      <c r="AT207" s="170" t="s">
        <v>72</v>
      </c>
      <c r="AU207" s="170" t="s">
        <v>73</v>
      </c>
      <c r="AY207" s="169" t="s">
        <v>149</v>
      </c>
      <c r="BK207" s="171">
        <f>SUM(BK208:BK209)</f>
        <v>0</v>
      </c>
    </row>
    <row r="208" spans="1:65" s="2" customFormat="1" ht="16.5" customHeight="1">
      <c r="A208" s="35"/>
      <c r="B208" s="36"/>
      <c r="C208" s="174" t="s">
        <v>543</v>
      </c>
      <c r="D208" s="174" t="s">
        <v>151</v>
      </c>
      <c r="E208" s="175" t="s">
        <v>2227</v>
      </c>
      <c r="F208" s="176" t="s">
        <v>2228</v>
      </c>
      <c r="G208" s="177" t="s">
        <v>265</v>
      </c>
      <c r="H208" s="178">
        <v>137.27699999999999</v>
      </c>
      <c r="I208" s="179"/>
      <c r="J208" s="180">
        <f>ROUND(I208*H208,2)</f>
        <v>0</v>
      </c>
      <c r="K208" s="176" t="s">
        <v>19</v>
      </c>
      <c r="L208" s="40"/>
      <c r="M208" s="181" t="s">
        <v>19</v>
      </c>
      <c r="N208" s="182" t="s">
        <v>44</v>
      </c>
      <c r="O208" s="65"/>
      <c r="P208" s="183">
        <f>O208*H208</f>
        <v>0</v>
      </c>
      <c r="Q208" s="183">
        <v>0</v>
      </c>
      <c r="R208" s="183">
        <f>Q208*H208</f>
        <v>0</v>
      </c>
      <c r="S208" s="183">
        <v>0</v>
      </c>
      <c r="T208" s="18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5" t="s">
        <v>156</v>
      </c>
      <c r="AT208" s="185" t="s">
        <v>151</v>
      </c>
      <c r="AU208" s="185" t="s">
        <v>81</v>
      </c>
      <c r="AY208" s="18" t="s">
        <v>149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18" t="s">
        <v>81</v>
      </c>
      <c r="BK208" s="186">
        <f>ROUND(I208*H208,2)</f>
        <v>0</v>
      </c>
      <c r="BL208" s="18" t="s">
        <v>156</v>
      </c>
      <c r="BM208" s="185" t="s">
        <v>983</v>
      </c>
    </row>
    <row r="209" spans="1:65" s="2" customFormat="1" ht="11.25">
      <c r="A209" s="35"/>
      <c r="B209" s="36"/>
      <c r="C209" s="37"/>
      <c r="D209" s="187" t="s">
        <v>158</v>
      </c>
      <c r="E209" s="37"/>
      <c r="F209" s="188" t="s">
        <v>2229</v>
      </c>
      <c r="G209" s="37"/>
      <c r="H209" s="37"/>
      <c r="I209" s="189"/>
      <c r="J209" s="37"/>
      <c r="K209" s="37"/>
      <c r="L209" s="40"/>
      <c r="M209" s="190"/>
      <c r="N209" s="191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158</v>
      </c>
      <c r="AU209" s="18" t="s">
        <v>81</v>
      </c>
    </row>
    <row r="210" spans="1:65" s="12" customFormat="1" ht="25.9" customHeight="1">
      <c r="B210" s="158"/>
      <c r="C210" s="159"/>
      <c r="D210" s="160" t="s">
        <v>72</v>
      </c>
      <c r="E210" s="161" t="s">
        <v>2230</v>
      </c>
      <c r="F210" s="161" t="s">
        <v>2231</v>
      </c>
      <c r="G210" s="159"/>
      <c r="H210" s="159"/>
      <c r="I210" s="162"/>
      <c r="J210" s="163">
        <f>BK210</f>
        <v>0</v>
      </c>
      <c r="K210" s="159"/>
      <c r="L210" s="164"/>
      <c r="M210" s="165"/>
      <c r="N210" s="166"/>
      <c r="O210" s="166"/>
      <c r="P210" s="167">
        <f>SUM(P211:P216)</f>
        <v>0</v>
      </c>
      <c r="Q210" s="166"/>
      <c r="R210" s="167">
        <f>SUM(R211:R216)</f>
        <v>0</v>
      </c>
      <c r="S210" s="166"/>
      <c r="T210" s="168">
        <f>SUM(T211:T216)</f>
        <v>0</v>
      </c>
      <c r="AR210" s="169" t="s">
        <v>81</v>
      </c>
      <c r="AT210" s="170" t="s">
        <v>72</v>
      </c>
      <c r="AU210" s="170" t="s">
        <v>73</v>
      </c>
      <c r="AY210" s="169" t="s">
        <v>149</v>
      </c>
      <c r="BK210" s="171">
        <f>SUM(BK211:BK216)</f>
        <v>0</v>
      </c>
    </row>
    <row r="211" spans="1:65" s="2" customFormat="1" ht="16.5" customHeight="1">
      <c r="A211" s="35"/>
      <c r="B211" s="36"/>
      <c r="C211" s="174" t="s">
        <v>549</v>
      </c>
      <c r="D211" s="174" t="s">
        <v>151</v>
      </c>
      <c r="E211" s="175" t="s">
        <v>2232</v>
      </c>
      <c r="F211" s="176" t="s">
        <v>2233</v>
      </c>
      <c r="G211" s="177" t="s">
        <v>174</v>
      </c>
      <c r="H211" s="178">
        <v>77</v>
      </c>
      <c r="I211" s="179"/>
      <c r="J211" s="180">
        <f>ROUND(I211*H211,2)</f>
        <v>0</v>
      </c>
      <c r="K211" s="176" t="s">
        <v>19</v>
      </c>
      <c r="L211" s="40"/>
      <c r="M211" s="181" t="s">
        <v>19</v>
      </c>
      <c r="N211" s="182" t="s">
        <v>44</v>
      </c>
      <c r="O211" s="65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156</v>
      </c>
      <c r="AT211" s="185" t="s">
        <v>151</v>
      </c>
      <c r="AU211" s="185" t="s">
        <v>81</v>
      </c>
      <c r="AY211" s="18" t="s">
        <v>149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8" t="s">
        <v>81</v>
      </c>
      <c r="BK211" s="186">
        <f>ROUND(I211*H211,2)</f>
        <v>0</v>
      </c>
      <c r="BL211" s="18" t="s">
        <v>156</v>
      </c>
      <c r="BM211" s="185" t="s">
        <v>998</v>
      </c>
    </row>
    <row r="212" spans="1:65" s="2" customFormat="1" ht="11.25">
      <c r="A212" s="35"/>
      <c r="B212" s="36"/>
      <c r="C212" s="37"/>
      <c r="D212" s="187" t="s">
        <v>158</v>
      </c>
      <c r="E212" s="37"/>
      <c r="F212" s="188" t="s">
        <v>2233</v>
      </c>
      <c r="G212" s="37"/>
      <c r="H212" s="37"/>
      <c r="I212" s="189"/>
      <c r="J212" s="37"/>
      <c r="K212" s="37"/>
      <c r="L212" s="40"/>
      <c r="M212" s="190"/>
      <c r="N212" s="191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158</v>
      </c>
      <c r="AU212" s="18" t="s">
        <v>81</v>
      </c>
    </row>
    <row r="213" spans="1:65" s="2" customFormat="1" ht="16.5" customHeight="1">
      <c r="A213" s="35"/>
      <c r="B213" s="36"/>
      <c r="C213" s="174" t="s">
        <v>555</v>
      </c>
      <c r="D213" s="174" t="s">
        <v>151</v>
      </c>
      <c r="E213" s="175" t="s">
        <v>2234</v>
      </c>
      <c r="F213" s="176" t="s">
        <v>2235</v>
      </c>
      <c r="G213" s="177" t="s">
        <v>174</v>
      </c>
      <c r="H213" s="178">
        <v>68</v>
      </c>
      <c r="I213" s="179"/>
      <c r="J213" s="180">
        <f>ROUND(I213*H213,2)</f>
        <v>0</v>
      </c>
      <c r="K213" s="176" t="s">
        <v>19</v>
      </c>
      <c r="L213" s="40"/>
      <c r="M213" s="181" t="s">
        <v>19</v>
      </c>
      <c r="N213" s="182" t="s">
        <v>44</v>
      </c>
      <c r="O213" s="65"/>
      <c r="P213" s="183">
        <f>O213*H213</f>
        <v>0</v>
      </c>
      <c r="Q213" s="183">
        <v>0</v>
      </c>
      <c r="R213" s="183">
        <f>Q213*H213</f>
        <v>0</v>
      </c>
      <c r="S213" s="183">
        <v>0</v>
      </c>
      <c r="T213" s="18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5" t="s">
        <v>156</v>
      </c>
      <c r="AT213" s="185" t="s">
        <v>151</v>
      </c>
      <c r="AU213" s="185" t="s">
        <v>81</v>
      </c>
      <c r="AY213" s="18" t="s">
        <v>149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8" t="s">
        <v>81</v>
      </c>
      <c r="BK213" s="186">
        <f>ROUND(I213*H213,2)</f>
        <v>0</v>
      </c>
      <c r="BL213" s="18" t="s">
        <v>156</v>
      </c>
      <c r="BM213" s="185" t="s">
        <v>1011</v>
      </c>
    </row>
    <row r="214" spans="1:65" s="2" customFormat="1" ht="11.25">
      <c r="A214" s="35"/>
      <c r="B214" s="36"/>
      <c r="C214" s="37"/>
      <c r="D214" s="187" t="s">
        <v>158</v>
      </c>
      <c r="E214" s="37"/>
      <c r="F214" s="188" t="s">
        <v>2235</v>
      </c>
      <c r="G214" s="37"/>
      <c r="H214" s="37"/>
      <c r="I214" s="189"/>
      <c r="J214" s="37"/>
      <c r="K214" s="37"/>
      <c r="L214" s="40"/>
      <c r="M214" s="190"/>
      <c r="N214" s="191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158</v>
      </c>
      <c r="AU214" s="18" t="s">
        <v>81</v>
      </c>
    </row>
    <row r="215" spans="1:65" s="13" customFormat="1" ht="11.25">
      <c r="B215" s="195"/>
      <c r="C215" s="196"/>
      <c r="D215" s="187" t="s">
        <v>169</v>
      </c>
      <c r="E215" s="197" t="s">
        <v>19</v>
      </c>
      <c r="F215" s="198" t="s">
        <v>2236</v>
      </c>
      <c r="G215" s="196"/>
      <c r="H215" s="199">
        <v>68</v>
      </c>
      <c r="I215" s="200"/>
      <c r="J215" s="196"/>
      <c r="K215" s="196"/>
      <c r="L215" s="201"/>
      <c r="M215" s="202"/>
      <c r="N215" s="203"/>
      <c r="O215" s="203"/>
      <c r="P215" s="203"/>
      <c r="Q215" s="203"/>
      <c r="R215" s="203"/>
      <c r="S215" s="203"/>
      <c r="T215" s="204"/>
      <c r="AT215" s="205" t="s">
        <v>169</v>
      </c>
      <c r="AU215" s="205" t="s">
        <v>81</v>
      </c>
      <c r="AV215" s="13" t="s">
        <v>83</v>
      </c>
      <c r="AW215" s="13" t="s">
        <v>34</v>
      </c>
      <c r="AX215" s="13" t="s">
        <v>73</v>
      </c>
      <c r="AY215" s="205" t="s">
        <v>149</v>
      </c>
    </row>
    <row r="216" spans="1:65" s="15" customFormat="1" ht="11.25">
      <c r="B216" s="229"/>
      <c r="C216" s="230"/>
      <c r="D216" s="187" t="s">
        <v>169</v>
      </c>
      <c r="E216" s="231" t="s">
        <v>19</v>
      </c>
      <c r="F216" s="232" t="s">
        <v>2117</v>
      </c>
      <c r="G216" s="230"/>
      <c r="H216" s="233">
        <v>68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AT216" s="239" t="s">
        <v>169</v>
      </c>
      <c r="AU216" s="239" t="s">
        <v>81</v>
      </c>
      <c r="AV216" s="15" t="s">
        <v>156</v>
      </c>
      <c r="AW216" s="15" t="s">
        <v>34</v>
      </c>
      <c r="AX216" s="15" t="s">
        <v>81</v>
      </c>
      <c r="AY216" s="239" t="s">
        <v>149</v>
      </c>
    </row>
    <row r="217" spans="1:65" s="12" customFormat="1" ht="25.9" customHeight="1">
      <c r="B217" s="158"/>
      <c r="C217" s="159"/>
      <c r="D217" s="160" t="s">
        <v>72</v>
      </c>
      <c r="E217" s="161" t="s">
        <v>1226</v>
      </c>
      <c r="F217" s="161" t="s">
        <v>1227</v>
      </c>
      <c r="G217" s="159"/>
      <c r="H217" s="159"/>
      <c r="I217" s="162"/>
      <c r="J217" s="163">
        <f>BK217</f>
        <v>0</v>
      </c>
      <c r="K217" s="159"/>
      <c r="L217" s="164"/>
      <c r="M217" s="165"/>
      <c r="N217" s="166"/>
      <c r="O217" s="166"/>
      <c r="P217" s="167">
        <f>P218</f>
        <v>0</v>
      </c>
      <c r="Q217" s="166"/>
      <c r="R217" s="167">
        <f>R218</f>
        <v>1.6500000000000001E-2</v>
      </c>
      <c r="S217" s="166"/>
      <c r="T217" s="168">
        <f>T218</f>
        <v>0</v>
      </c>
      <c r="AR217" s="169" t="s">
        <v>83</v>
      </c>
      <c r="AT217" s="170" t="s">
        <v>72</v>
      </c>
      <c r="AU217" s="170" t="s">
        <v>73</v>
      </c>
      <c r="AY217" s="169" t="s">
        <v>149</v>
      </c>
      <c r="BK217" s="171">
        <f>BK218</f>
        <v>0</v>
      </c>
    </row>
    <row r="218" spans="1:65" s="12" customFormat="1" ht="22.9" customHeight="1">
      <c r="B218" s="158"/>
      <c r="C218" s="159"/>
      <c r="D218" s="160" t="s">
        <v>72</v>
      </c>
      <c r="E218" s="172" t="s">
        <v>2237</v>
      </c>
      <c r="F218" s="172" t="s">
        <v>2238</v>
      </c>
      <c r="G218" s="159"/>
      <c r="H218" s="159"/>
      <c r="I218" s="162"/>
      <c r="J218" s="173">
        <f>BK218</f>
        <v>0</v>
      </c>
      <c r="K218" s="159"/>
      <c r="L218" s="164"/>
      <c r="M218" s="165"/>
      <c r="N218" s="166"/>
      <c r="O218" s="166"/>
      <c r="P218" s="167">
        <f>SUM(P219:P224)</f>
        <v>0</v>
      </c>
      <c r="Q218" s="166"/>
      <c r="R218" s="167">
        <f>SUM(R219:R224)</f>
        <v>1.6500000000000001E-2</v>
      </c>
      <c r="S218" s="166"/>
      <c r="T218" s="168">
        <f>SUM(T219:T224)</f>
        <v>0</v>
      </c>
      <c r="AR218" s="169" t="s">
        <v>83</v>
      </c>
      <c r="AT218" s="170" t="s">
        <v>72</v>
      </c>
      <c r="AU218" s="170" t="s">
        <v>81</v>
      </c>
      <c r="AY218" s="169" t="s">
        <v>149</v>
      </c>
      <c r="BK218" s="171">
        <f>SUM(BK219:BK224)</f>
        <v>0</v>
      </c>
    </row>
    <row r="219" spans="1:65" s="2" customFormat="1" ht="16.5" customHeight="1">
      <c r="A219" s="35"/>
      <c r="B219" s="36"/>
      <c r="C219" s="174" t="s">
        <v>561</v>
      </c>
      <c r="D219" s="174" t="s">
        <v>151</v>
      </c>
      <c r="E219" s="175" t="s">
        <v>2239</v>
      </c>
      <c r="F219" s="176" t="s">
        <v>2240</v>
      </c>
      <c r="G219" s="177" t="s">
        <v>483</v>
      </c>
      <c r="H219" s="178">
        <v>11</v>
      </c>
      <c r="I219" s="179"/>
      <c r="J219" s="180">
        <f>ROUND(I219*H219,2)</f>
        <v>0</v>
      </c>
      <c r="K219" s="176" t="s">
        <v>155</v>
      </c>
      <c r="L219" s="40"/>
      <c r="M219" s="181" t="s">
        <v>19</v>
      </c>
      <c r="N219" s="182" t="s">
        <v>44</v>
      </c>
      <c r="O219" s="65"/>
      <c r="P219" s="183">
        <f>O219*H219</f>
        <v>0</v>
      </c>
      <c r="Q219" s="183">
        <v>1.5E-3</v>
      </c>
      <c r="R219" s="183">
        <f>Q219*H219</f>
        <v>1.6500000000000001E-2</v>
      </c>
      <c r="S219" s="183">
        <v>0</v>
      </c>
      <c r="T219" s="18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5" t="s">
        <v>305</v>
      </c>
      <c r="AT219" s="185" t="s">
        <v>151</v>
      </c>
      <c r="AU219" s="185" t="s">
        <v>83</v>
      </c>
      <c r="AY219" s="18" t="s">
        <v>149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18" t="s">
        <v>81</v>
      </c>
      <c r="BK219" s="186">
        <f>ROUND(I219*H219,2)</f>
        <v>0</v>
      </c>
      <c r="BL219" s="18" t="s">
        <v>305</v>
      </c>
      <c r="BM219" s="185" t="s">
        <v>2241</v>
      </c>
    </row>
    <row r="220" spans="1:65" s="2" customFormat="1" ht="11.25">
      <c r="A220" s="35"/>
      <c r="B220" s="36"/>
      <c r="C220" s="37"/>
      <c r="D220" s="187" t="s">
        <v>158</v>
      </c>
      <c r="E220" s="37"/>
      <c r="F220" s="188" t="s">
        <v>2242</v>
      </c>
      <c r="G220" s="37"/>
      <c r="H220" s="37"/>
      <c r="I220" s="189"/>
      <c r="J220" s="37"/>
      <c r="K220" s="37"/>
      <c r="L220" s="40"/>
      <c r="M220" s="190"/>
      <c r="N220" s="191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158</v>
      </c>
      <c r="AU220" s="18" t="s">
        <v>83</v>
      </c>
    </row>
    <row r="221" spans="1:65" s="2" customFormat="1" ht="11.25">
      <c r="A221" s="35"/>
      <c r="B221" s="36"/>
      <c r="C221" s="37"/>
      <c r="D221" s="192" t="s">
        <v>160</v>
      </c>
      <c r="E221" s="37"/>
      <c r="F221" s="193" t="s">
        <v>2243</v>
      </c>
      <c r="G221" s="37"/>
      <c r="H221" s="37"/>
      <c r="I221" s="189"/>
      <c r="J221" s="37"/>
      <c r="K221" s="37"/>
      <c r="L221" s="40"/>
      <c r="M221" s="190"/>
      <c r="N221" s="191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160</v>
      </c>
      <c r="AU221" s="18" t="s">
        <v>83</v>
      </c>
    </row>
    <row r="222" spans="1:65" s="2" customFormat="1" ht="16.5" customHeight="1">
      <c r="A222" s="35"/>
      <c r="B222" s="36"/>
      <c r="C222" s="174" t="s">
        <v>566</v>
      </c>
      <c r="D222" s="174" t="s">
        <v>151</v>
      </c>
      <c r="E222" s="175" t="s">
        <v>2244</v>
      </c>
      <c r="F222" s="176" t="s">
        <v>2245</v>
      </c>
      <c r="G222" s="177" t="s">
        <v>265</v>
      </c>
      <c r="H222" s="178">
        <v>1.7000000000000001E-2</v>
      </c>
      <c r="I222" s="179"/>
      <c r="J222" s="180">
        <f>ROUND(I222*H222,2)</f>
        <v>0</v>
      </c>
      <c r="K222" s="176" t="s">
        <v>155</v>
      </c>
      <c r="L222" s="40"/>
      <c r="M222" s="181" t="s">
        <v>19</v>
      </c>
      <c r="N222" s="182" t="s">
        <v>44</v>
      </c>
      <c r="O222" s="65"/>
      <c r="P222" s="183">
        <f>O222*H222</f>
        <v>0</v>
      </c>
      <c r="Q222" s="183">
        <v>0</v>
      </c>
      <c r="R222" s="183">
        <f>Q222*H222</f>
        <v>0</v>
      </c>
      <c r="S222" s="183">
        <v>0</v>
      </c>
      <c r="T222" s="18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5" t="s">
        <v>305</v>
      </c>
      <c r="AT222" s="185" t="s">
        <v>151</v>
      </c>
      <c r="AU222" s="185" t="s">
        <v>83</v>
      </c>
      <c r="AY222" s="18" t="s">
        <v>149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18" t="s">
        <v>81</v>
      </c>
      <c r="BK222" s="186">
        <f>ROUND(I222*H222,2)</f>
        <v>0</v>
      </c>
      <c r="BL222" s="18" t="s">
        <v>305</v>
      </c>
      <c r="BM222" s="185" t="s">
        <v>2246</v>
      </c>
    </row>
    <row r="223" spans="1:65" s="2" customFormat="1" ht="19.5">
      <c r="A223" s="35"/>
      <c r="B223" s="36"/>
      <c r="C223" s="37"/>
      <c r="D223" s="187" t="s">
        <v>158</v>
      </c>
      <c r="E223" s="37"/>
      <c r="F223" s="188" t="s">
        <v>2247</v>
      </c>
      <c r="G223" s="37"/>
      <c r="H223" s="37"/>
      <c r="I223" s="189"/>
      <c r="J223" s="37"/>
      <c r="K223" s="37"/>
      <c r="L223" s="40"/>
      <c r="M223" s="190"/>
      <c r="N223" s="191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158</v>
      </c>
      <c r="AU223" s="18" t="s">
        <v>83</v>
      </c>
    </row>
    <row r="224" spans="1:65" s="2" customFormat="1" ht="11.25">
      <c r="A224" s="35"/>
      <c r="B224" s="36"/>
      <c r="C224" s="37"/>
      <c r="D224" s="192" t="s">
        <v>160</v>
      </c>
      <c r="E224" s="37"/>
      <c r="F224" s="193" t="s">
        <v>2248</v>
      </c>
      <c r="G224" s="37"/>
      <c r="H224" s="37"/>
      <c r="I224" s="189"/>
      <c r="J224" s="37"/>
      <c r="K224" s="37"/>
      <c r="L224" s="40"/>
      <c r="M224" s="240"/>
      <c r="N224" s="241"/>
      <c r="O224" s="242"/>
      <c r="P224" s="242"/>
      <c r="Q224" s="242"/>
      <c r="R224" s="242"/>
      <c r="S224" s="242"/>
      <c r="T224" s="24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160</v>
      </c>
      <c r="AU224" s="18" t="s">
        <v>83</v>
      </c>
    </row>
    <row r="225" spans="1:31" s="2" customFormat="1" ht="6.95" customHeight="1">
      <c r="A225" s="35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40"/>
      <c r="M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</row>
  </sheetData>
  <sheetProtection algorithmName="SHA-512" hashValue="T/c0MW78JQbRztsFZlYgbFJtePFDCD1HYqqYoR2N5dte28CQIF+1GibWprEkzVr4SHI80NOmfho9EVsBruPGWQ==" saltValue="QTbLTg6pxWhssIpDV+iw+er96d9f6L5WybdC0QII4NrStxJdLWrGyAiWXe0obCAXVKmB7e+3cJX7FKoXl3WsBQ==" spinCount="100000" sheet="1" objects="1" scenarios="1" formatColumns="0" formatRows="0" autoFilter="0"/>
  <autoFilter ref="C85:K224" xr:uid="{00000000-0009-0000-0000-000002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221" r:id="rId1" xr:uid="{00000000-0004-0000-0200-000000000000}"/>
    <hyperlink ref="F224" r:id="rId2" xr:uid="{00000000-0004-0000-02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9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90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100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5" t="str">
        <f>'Rekapitulace stavby'!K6</f>
        <v>Karlovy Vary TO - oprava objektů v areálu TO (statika, zpevněné plochy)</v>
      </c>
      <c r="F7" s="366"/>
      <c r="G7" s="366"/>
      <c r="H7" s="366"/>
      <c r="L7" s="21"/>
    </row>
    <row r="8" spans="1:46" s="2" customFormat="1" ht="12" customHeight="1">
      <c r="A8" s="35"/>
      <c r="B8" s="40"/>
      <c r="C8" s="35"/>
      <c r="D8" s="106" t="s">
        <v>101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7" t="s">
        <v>2249</v>
      </c>
      <c r="F9" s="368"/>
      <c r="G9" s="368"/>
      <c r="H9" s="368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11. 9. 2023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9" t="str">
        <f>'Rekapitulace stavby'!E14</f>
        <v>Vyplň údaj</v>
      </c>
      <c r="F18" s="370"/>
      <c r="G18" s="370"/>
      <c r="H18" s="370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33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0"/>
      <c r="B27" s="111"/>
      <c r="C27" s="110"/>
      <c r="D27" s="110"/>
      <c r="E27" s="371" t="s">
        <v>38</v>
      </c>
      <c r="F27" s="371"/>
      <c r="G27" s="371"/>
      <c r="H27" s="371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ROUND((SUM(BE86:BE294)),  2)</f>
        <v>0</v>
      </c>
      <c r="G33" s="35"/>
      <c r="H33" s="35"/>
      <c r="I33" s="119">
        <v>0.21</v>
      </c>
      <c r="J33" s="118">
        <f>ROUND(((SUM(BE86:BE294))*I33),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ROUND((SUM(BF86:BF294)),  2)</f>
        <v>0</v>
      </c>
      <c r="G34" s="35"/>
      <c r="H34" s="35"/>
      <c r="I34" s="119">
        <v>0.15</v>
      </c>
      <c r="J34" s="118">
        <f>ROUND(((SUM(BF86:BF294))*I34),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ROUND((SUM(BG86:BG294)),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ROUND((SUM(BH86:BH294)),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ROUND((SUM(BI86:BI294)),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2" t="str">
        <f>E7</f>
        <v>Karlovy Vary TO - oprava objektů v areálu TO (statika, zpevněné plochy)</v>
      </c>
      <c r="F48" s="373"/>
      <c r="G48" s="373"/>
      <c r="H48" s="373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101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5" t="str">
        <f>E9</f>
        <v>D.1.4.b - Elektroinstalace</v>
      </c>
      <c r="F50" s="374"/>
      <c r="G50" s="374"/>
      <c r="H50" s="374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KV Bohatice</v>
      </c>
      <c r="G52" s="37"/>
      <c r="H52" s="37"/>
      <c r="I52" s="30" t="s">
        <v>23</v>
      </c>
      <c r="J52" s="60" t="str">
        <f>IF(J12="","",J12)</f>
        <v>11. 9. 2023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Správa železnic, státní organizace OŘ UNL</v>
      </c>
      <c r="G54" s="37"/>
      <c r="H54" s="37"/>
      <c r="I54" s="30" t="s">
        <v>32</v>
      </c>
      <c r="J54" s="33" t="str">
        <f>E21</f>
        <v>Ing. Miloš Trnka, Karlovy Vary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104</v>
      </c>
      <c r="D57" s="132"/>
      <c r="E57" s="132"/>
      <c r="F57" s="132"/>
      <c r="G57" s="132"/>
      <c r="H57" s="132"/>
      <c r="I57" s="132"/>
      <c r="J57" s="133" t="s">
        <v>105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106</v>
      </c>
    </row>
    <row r="60" spans="1:47" s="9" customFormat="1" ht="24.95" customHeight="1">
      <c r="B60" s="135"/>
      <c r="C60" s="136"/>
      <c r="D60" s="137" t="s">
        <v>107</v>
      </c>
      <c r="E60" s="138"/>
      <c r="F60" s="138"/>
      <c r="G60" s="138"/>
      <c r="H60" s="138"/>
      <c r="I60" s="138"/>
      <c r="J60" s="139">
        <f>J87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108</v>
      </c>
      <c r="E61" s="144"/>
      <c r="F61" s="144"/>
      <c r="G61" s="144"/>
      <c r="H61" s="144"/>
      <c r="I61" s="144"/>
      <c r="J61" s="145">
        <f>J88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120</v>
      </c>
      <c r="E62" s="144"/>
      <c r="F62" s="144"/>
      <c r="G62" s="144"/>
      <c r="H62" s="144"/>
      <c r="I62" s="144"/>
      <c r="J62" s="145">
        <f>J110</f>
        <v>0</v>
      </c>
      <c r="K62" s="142"/>
      <c r="L62" s="146"/>
    </row>
    <row r="63" spans="1:47" s="9" customFormat="1" ht="24.95" customHeight="1">
      <c r="B63" s="135"/>
      <c r="C63" s="136"/>
      <c r="D63" s="137" t="s">
        <v>121</v>
      </c>
      <c r="E63" s="138"/>
      <c r="F63" s="138"/>
      <c r="G63" s="138"/>
      <c r="H63" s="138"/>
      <c r="I63" s="138"/>
      <c r="J63" s="139">
        <f>J114</f>
        <v>0</v>
      </c>
      <c r="K63" s="136"/>
      <c r="L63" s="140"/>
    </row>
    <row r="64" spans="1:47" s="10" customFormat="1" ht="19.899999999999999" customHeight="1">
      <c r="B64" s="141"/>
      <c r="C64" s="142"/>
      <c r="D64" s="143" t="s">
        <v>125</v>
      </c>
      <c r="E64" s="144"/>
      <c r="F64" s="144"/>
      <c r="G64" s="144"/>
      <c r="H64" s="144"/>
      <c r="I64" s="144"/>
      <c r="J64" s="145">
        <f>J115</f>
        <v>0</v>
      </c>
      <c r="K64" s="142"/>
      <c r="L64" s="146"/>
    </row>
    <row r="65" spans="1:31" s="9" customFormat="1" ht="24.95" customHeight="1">
      <c r="B65" s="135"/>
      <c r="C65" s="136"/>
      <c r="D65" s="137" t="s">
        <v>2250</v>
      </c>
      <c r="E65" s="138"/>
      <c r="F65" s="138"/>
      <c r="G65" s="138"/>
      <c r="H65" s="138"/>
      <c r="I65" s="138"/>
      <c r="J65" s="139">
        <f>J279</f>
        <v>0</v>
      </c>
      <c r="K65" s="136"/>
      <c r="L65" s="140"/>
    </row>
    <row r="66" spans="1:31" s="10" customFormat="1" ht="19.899999999999999" customHeight="1">
      <c r="B66" s="141"/>
      <c r="C66" s="142"/>
      <c r="D66" s="143" t="s">
        <v>2251</v>
      </c>
      <c r="E66" s="144"/>
      <c r="F66" s="144"/>
      <c r="G66" s="144"/>
      <c r="H66" s="144"/>
      <c r="I66" s="144"/>
      <c r="J66" s="145">
        <f>J280</f>
        <v>0</v>
      </c>
      <c r="K66" s="142"/>
      <c r="L66" s="146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134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2" t="str">
        <f>E7</f>
        <v>Karlovy Vary TO - oprava objektů v areálu TO (statika, zpevněné plochy)</v>
      </c>
      <c r="F76" s="373"/>
      <c r="G76" s="373"/>
      <c r="H76" s="373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101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25" t="str">
        <f>E9</f>
        <v>D.1.4.b - Elektroinstalace</v>
      </c>
      <c r="F78" s="374"/>
      <c r="G78" s="374"/>
      <c r="H78" s="374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F12</f>
        <v>KV Bohatice</v>
      </c>
      <c r="G80" s="37"/>
      <c r="H80" s="37"/>
      <c r="I80" s="30" t="s">
        <v>23</v>
      </c>
      <c r="J80" s="60" t="str">
        <f>IF(J12="","",J12)</f>
        <v>11. 9. 2023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7" customHeight="1">
      <c r="A82" s="35"/>
      <c r="B82" s="36"/>
      <c r="C82" s="30" t="s">
        <v>25</v>
      </c>
      <c r="D82" s="37"/>
      <c r="E82" s="37"/>
      <c r="F82" s="28" t="str">
        <f>E15</f>
        <v>Správa železnic, státní organizace OŘ UNL</v>
      </c>
      <c r="G82" s="37"/>
      <c r="H82" s="37"/>
      <c r="I82" s="30" t="s">
        <v>32</v>
      </c>
      <c r="J82" s="33" t="str">
        <f>E21</f>
        <v>Ing. Miloš Trnka, Karlovy Vary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30</v>
      </c>
      <c r="D83" s="37"/>
      <c r="E83" s="37"/>
      <c r="F83" s="28" t="str">
        <f>IF(E18="","",E18)</f>
        <v>Vyplň údaj</v>
      </c>
      <c r="G83" s="37"/>
      <c r="H83" s="37"/>
      <c r="I83" s="30" t="s">
        <v>35</v>
      </c>
      <c r="J83" s="33" t="str">
        <f>E24</f>
        <v xml:space="preserve"> 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47"/>
      <c r="B85" s="148"/>
      <c r="C85" s="149" t="s">
        <v>135</v>
      </c>
      <c r="D85" s="150" t="s">
        <v>58</v>
      </c>
      <c r="E85" s="150" t="s">
        <v>54</v>
      </c>
      <c r="F85" s="150" t="s">
        <v>55</v>
      </c>
      <c r="G85" s="150" t="s">
        <v>136</v>
      </c>
      <c r="H85" s="150" t="s">
        <v>137</v>
      </c>
      <c r="I85" s="150" t="s">
        <v>138</v>
      </c>
      <c r="J85" s="150" t="s">
        <v>105</v>
      </c>
      <c r="K85" s="151" t="s">
        <v>139</v>
      </c>
      <c r="L85" s="152"/>
      <c r="M85" s="69" t="s">
        <v>19</v>
      </c>
      <c r="N85" s="70" t="s">
        <v>43</v>
      </c>
      <c r="O85" s="70" t="s">
        <v>140</v>
      </c>
      <c r="P85" s="70" t="s">
        <v>141</v>
      </c>
      <c r="Q85" s="70" t="s">
        <v>142</v>
      </c>
      <c r="R85" s="70" t="s">
        <v>143</v>
      </c>
      <c r="S85" s="70" t="s">
        <v>144</v>
      </c>
      <c r="T85" s="71" t="s">
        <v>145</v>
      </c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</row>
    <row r="86" spans="1:65" s="2" customFormat="1" ht="22.9" customHeight="1">
      <c r="A86" s="35"/>
      <c r="B86" s="36"/>
      <c r="C86" s="76" t="s">
        <v>146</v>
      </c>
      <c r="D86" s="37"/>
      <c r="E86" s="37"/>
      <c r="F86" s="37"/>
      <c r="G86" s="37"/>
      <c r="H86" s="37"/>
      <c r="I86" s="37"/>
      <c r="J86" s="153">
        <f>BK86</f>
        <v>0</v>
      </c>
      <c r="K86" s="37"/>
      <c r="L86" s="40"/>
      <c r="M86" s="72"/>
      <c r="N86" s="154"/>
      <c r="O86" s="73"/>
      <c r="P86" s="155">
        <f>P87+P114+P279</f>
        <v>0</v>
      </c>
      <c r="Q86" s="73"/>
      <c r="R86" s="155">
        <f>R87+R114+R279</f>
        <v>1.6030759999999999</v>
      </c>
      <c r="S86" s="73"/>
      <c r="T86" s="156">
        <f>T87+T114+T279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72</v>
      </c>
      <c r="AU86" s="18" t="s">
        <v>106</v>
      </c>
      <c r="BK86" s="157">
        <f>BK87+BK114+BK279</f>
        <v>0</v>
      </c>
    </row>
    <row r="87" spans="1:65" s="12" customFormat="1" ht="25.9" customHeight="1">
      <c r="B87" s="158"/>
      <c r="C87" s="159"/>
      <c r="D87" s="160" t="s">
        <v>72</v>
      </c>
      <c r="E87" s="161" t="s">
        <v>147</v>
      </c>
      <c r="F87" s="161" t="s">
        <v>148</v>
      </c>
      <c r="G87" s="159"/>
      <c r="H87" s="159"/>
      <c r="I87" s="162"/>
      <c r="J87" s="163">
        <f>BK87</f>
        <v>0</v>
      </c>
      <c r="K87" s="159"/>
      <c r="L87" s="164"/>
      <c r="M87" s="165"/>
      <c r="N87" s="166"/>
      <c r="O87" s="166"/>
      <c r="P87" s="167">
        <f>P88+P110</f>
        <v>0</v>
      </c>
      <c r="Q87" s="166"/>
      <c r="R87" s="167">
        <f>R88+R110</f>
        <v>0.224</v>
      </c>
      <c r="S87" s="166"/>
      <c r="T87" s="168">
        <f>T88+T110</f>
        <v>0</v>
      </c>
      <c r="AR87" s="169" t="s">
        <v>81</v>
      </c>
      <c r="AT87" s="170" t="s">
        <v>72</v>
      </c>
      <c r="AU87" s="170" t="s">
        <v>73</v>
      </c>
      <c r="AY87" s="169" t="s">
        <v>149</v>
      </c>
      <c r="BK87" s="171">
        <f>BK88+BK110</f>
        <v>0</v>
      </c>
    </row>
    <row r="88" spans="1:65" s="12" customFormat="1" ht="22.9" customHeight="1">
      <c r="B88" s="158"/>
      <c r="C88" s="159"/>
      <c r="D88" s="160" t="s">
        <v>72</v>
      </c>
      <c r="E88" s="172" t="s">
        <v>81</v>
      </c>
      <c r="F88" s="172" t="s">
        <v>150</v>
      </c>
      <c r="G88" s="159"/>
      <c r="H88" s="159"/>
      <c r="I88" s="162"/>
      <c r="J88" s="173">
        <f>BK88</f>
        <v>0</v>
      </c>
      <c r="K88" s="159"/>
      <c r="L88" s="164"/>
      <c r="M88" s="165"/>
      <c r="N88" s="166"/>
      <c r="O88" s="166"/>
      <c r="P88" s="167">
        <f>SUM(P89:P109)</f>
        <v>0</v>
      </c>
      <c r="Q88" s="166"/>
      <c r="R88" s="167">
        <f>SUM(R89:R109)</f>
        <v>0.224</v>
      </c>
      <c r="S88" s="166"/>
      <c r="T88" s="168">
        <f>SUM(T89:T109)</f>
        <v>0</v>
      </c>
      <c r="AR88" s="169" t="s">
        <v>81</v>
      </c>
      <c r="AT88" s="170" t="s">
        <v>72</v>
      </c>
      <c r="AU88" s="170" t="s">
        <v>81</v>
      </c>
      <c r="AY88" s="169" t="s">
        <v>149</v>
      </c>
      <c r="BK88" s="171">
        <f>SUM(BK89:BK109)</f>
        <v>0</v>
      </c>
    </row>
    <row r="89" spans="1:65" s="2" customFormat="1" ht="16.5" customHeight="1">
      <c r="A89" s="35"/>
      <c r="B89" s="36"/>
      <c r="C89" s="174" t="s">
        <v>81</v>
      </c>
      <c r="D89" s="174" t="s">
        <v>151</v>
      </c>
      <c r="E89" s="175" t="s">
        <v>2252</v>
      </c>
      <c r="F89" s="176" t="s">
        <v>2253</v>
      </c>
      <c r="G89" s="177" t="s">
        <v>181</v>
      </c>
      <c r="H89" s="178">
        <v>16.8</v>
      </c>
      <c r="I89" s="179"/>
      <c r="J89" s="180">
        <f>ROUND(I89*H89,2)</f>
        <v>0</v>
      </c>
      <c r="K89" s="176" t="s">
        <v>155</v>
      </c>
      <c r="L89" s="40"/>
      <c r="M89" s="181" t="s">
        <v>19</v>
      </c>
      <c r="N89" s="182" t="s">
        <v>44</v>
      </c>
      <c r="O89" s="65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156</v>
      </c>
      <c r="AT89" s="185" t="s">
        <v>151</v>
      </c>
      <c r="AU89" s="185" t="s">
        <v>83</v>
      </c>
      <c r="AY89" s="18" t="s">
        <v>149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8" t="s">
        <v>81</v>
      </c>
      <c r="BK89" s="186">
        <f>ROUND(I89*H89,2)</f>
        <v>0</v>
      </c>
      <c r="BL89" s="18" t="s">
        <v>156</v>
      </c>
      <c r="BM89" s="185" t="s">
        <v>2254</v>
      </c>
    </row>
    <row r="90" spans="1:65" s="2" customFormat="1" ht="11.25">
      <c r="A90" s="35"/>
      <c r="B90" s="36"/>
      <c r="C90" s="37"/>
      <c r="D90" s="187" t="s">
        <v>158</v>
      </c>
      <c r="E90" s="37"/>
      <c r="F90" s="188" t="s">
        <v>2255</v>
      </c>
      <c r="G90" s="37"/>
      <c r="H90" s="37"/>
      <c r="I90" s="189"/>
      <c r="J90" s="37"/>
      <c r="K90" s="37"/>
      <c r="L90" s="40"/>
      <c r="M90" s="190"/>
      <c r="N90" s="191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158</v>
      </c>
      <c r="AU90" s="18" t="s">
        <v>83</v>
      </c>
    </row>
    <row r="91" spans="1:65" s="2" customFormat="1" ht="11.25">
      <c r="A91" s="35"/>
      <c r="B91" s="36"/>
      <c r="C91" s="37"/>
      <c r="D91" s="192" t="s">
        <v>160</v>
      </c>
      <c r="E91" s="37"/>
      <c r="F91" s="193" t="s">
        <v>2256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160</v>
      </c>
      <c r="AU91" s="18" t="s">
        <v>83</v>
      </c>
    </row>
    <row r="92" spans="1:65" s="14" customFormat="1" ht="11.25">
      <c r="B92" s="206"/>
      <c r="C92" s="207"/>
      <c r="D92" s="187" t="s">
        <v>169</v>
      </c>
      <c r="E92" s="208" t="s">
        <v>19</v>
      </c>
      <c r="F92" s="209" t="s">
        <v>2257</v>
      </c>
      <c r="G92" s="207"/>
      <c r="H92" s="208" t="s">
        <v>19</v>
      </c>
      <c r="I92" s="210"/>
      <c r="J92" s="207"/>
      <c r="K92" s="207"/>
      <c r="L92" s="211"/>
      <c r="M92" s="212"/>
      <c r="N92" s="213"/>
      <c r="O92" s="213"/>
      <c r="P92" s="213"/>
      <c r="Q92" s="213"/>
      <c r="R92" s="213"/>
      <c r="S92" s="213"/>
      <c r="T92" s="214"/>
      <c r="AT92" s="215" t="s">
        <v>169</v>
      </c>
      <c r="AU92" s="215" t="s">
        <v>83</v>
      </c>
      <c r="AV92" s="14" t="s">
        <v>81</v>
      </c>
      <c r="AW92" s="14" t="s">
        <v>34</v>
      </c>
      <c r="AX92" s="14" t="s">
        <v>73</v>
      </c>
      <c r="AY92" s="215" t="s">
        <v>149</v>
      </c>
    </row>
    <row r="93" spans="1:65" s="13" customFormat="1" ht="11.25">
      <c r="B93" s="195"/>
      <c r="C93" s="196"/>
      <c r="D93" s="187" t="s">
        <v>169</v>
      </c>
      <c r="E93" s="197" t="s">
        <v>19</v>
      </c>
      <c r="F93" s="198" t="s">
        <v>2258</v>
      </c>
      <c r="G93" s="196"/>
      <c r="H93" s="199">
        <v>16.8</v>
      </c>
      <c r="I93" s="200"/>
      <c r="J93" s="196"/>
      <c r="K93" s="196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169</v>
      </c>
      <c r="AU93" s="205" t="s">
        <v>83</v>
      </c>
      <c r="AV93" s="13" t="s">
        <v>83</v>
      </c>
      <c r="AW93" s="13" t="s">
        <v>34</v>
      </c>
      <c r="AX93" s="13" t="s">
        <v>73</v>
      </c>
      <c r="AY93" s="205" t="s">
        <v>149</v>
      </c>
    </row>
    <row r="94" spans="1:65" s="15" customFormat="1" ht="11.25">
      <c r="B94" s="229"/>
      <c r="C94" s="230"/>
      <c r="D94" s="187" t="s">
        <v>169</v>
      </c>
      <c r="E94" s="231" t="s">
        <v>19</v>
      </c>
      <c r="F94" s="232" t="s">
        <v>2117</v>
      </c>
      <c r="G94" s="230"/>
      <c r="H94" s="233">
        <v>16.8</v>
      </c>
      <c r="I94" s="234"/>
      <c r="J94" s="230"/>
      <c r="K94" s="230"/>
      <c r="L94" s="235"/>
      <c r="M94" s="236"/>
      <c r="N94" s="237"/>
      <c r="O94" s="237"/>
      <c r="P94" s="237"/>
      <c r="Q94" s="237"/>
      <c r="R94" s="237"/>
      <c r="S94" s="237"/>
      <c r="T94" s="238"/>
      <c r="AT94" s="239" t="s">
        <v>169</v>
      </c>
      <c r="AU94" s="239" t="s">
        <v>83</v>
      </c>
      <c r="AV94" s="15" t="s">
        <v>156</v>
      </c>
      <c r="AW94" s="15" t="s">
        <v>34</v>
      </c>
      <c r="AX94" s="15" t="s">
        <v>81</v>
      </c>
      <c r="AY94" s="239" t="s">
        <v>149</v>
      </c>
    </row>
    <row r="95" spans="1:65" s="2" customFormat="1" ht="16.5" customHeight="1">
      <c r="A95" s="35"/>
      <c r="B95" s="36"/>
      <c r="C95" s="174" t="s">
        <v>83</v>
      </c>
      <c r="D95" s="174" t="s">
        <v>151</v>
      </c>
      <c r="E95" s="175" t="s">
        <v>2259</v>
      </c>
      <c r="F95" s="176" t="s">
        <v>2260</v>
      </c>
      <c r="G95" s="177" t="s">
        <v>181</v>
      </c>
      <c r="H95" s="178">
        <v>16.8</v>
      </c>
      <c r="I95" s="179"/>
      <c r="J95" s="180">
        <f>ROUND(I95*H95,2)</f>
        <v>0</v>
      </c>
      <c r="K95" s="176" t="s">
        <v>155</v>
      </c>
      <c r="L95" s="40"/>
      <c r="M95" s="181" t="s">
        <v>19</v>
      </c>
      <c r="N95" s="182" t="s">
        <v>44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156</v>
      </c>
      <c r="AT95" s="185" t="s">
        <v>151</v>
      </c>
      <c r="AU95" s="185" t="s">
        <v>83</v>
      </c>
      <c r="AY95" s="18" t="s">
        <v>149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81</v>
      </c>
      <c r="BK95" s="186">
        <f>ROUND(I95*H95,2)</f>
        <v>0</v>
      </c>
      <c r="BL95" s="18" t="s">
        <v>156</v>
      </c>
      <c r="BM95" s="185" t="s">
        <v>2261</v>
      </c>
    </row>
    <row r="96" spans="1:65" s="2" customFormat="1" ht="19.5">
      <c r="A96" s="35"/>
      <c r="B96" s="36"/>
      <c r="C96" s="37"/>
      <c r="D96" s="187" t="s">
        <v>158</v>
      </c>
      <c r="E96" s="37"/>
      <c r="F96" s="188" t="s">
        <v>2262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158</v>
      </c>
      <c r="AU96" s="18" t="s">
        <v>83</v>
      </c>
    </row>
    <row r="97" spans="1:65" s="2" customFormat="1" ht="11.25">
      <c r="A97" s="35"/>
      <c r="B97" s="36"/>
      <c r="C97" s="37"/>
      <c r="D97" s="192" t="s">
        <v>160</v>
      </c>
      <c r="E97" s="37"/>
      <c r="F97" s="193" t="s">
        <v>2263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160</v>
      </c>
      <c r="AU97" s="18" t="s">
        <v>83</v>
      </c>
    </row>
    <row r="98" spans="1:65" s="2" customFormat="1" ht="16.5" customHeight="1">
      <c r="A98" s="35"/>
      <c r="B98" s="36"/>
      <c r="C98" s="174" t="s">
        <v>171</v>
      </c>
      <c r="D98" s="174" t="s">
        <v>151</v>
      </c>
      <c r="E98" s="175" t="s">
        <v>2264</v>
      </c>
      <c r="F98" s="176" t="s">
        <v>2265</v>
      </c>
      <c r="G98" s="177" t="s">
        <v>181</v>
      </c>
      <c r="H98" s="178">
        <v>0.112</v>
      </c>
      <c r="I98" s="179"/>
      <c r="J98" s="180">
        <f>ROUND(I98*H98,2)</f>
        <v>0</v>
      </c>
      <c r="K98" s="176" t="s">
        <v>155</v>
      </c>
      <c r="L98" s="40"/>
      <c r="M98" s="181" t="s">
        <v>19</v>
      </c>
      <c r="N98" s="182" t="s">
        <v>44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156</v>
      </c>
      <c r="AT98" s="185" t="s">
        <v>151</v>
      </c>
      <c r="AU98" s="185" t="s">
        <v>83</v>
      </c>
      <c r="AY98" s="18" t="s">
        <v>149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81</v>
      </c>
      <c r="BK98" s="186">
        <f>ROUND(I98*H98,2)</f>
        <v>0</v>
      </c>
      <c r="BL98" s="18" t="s">
        <v>156</v>
      </c>
      <c r="BM98" s="185" t="s">
        <v>2266</v>
      </c>
    </row>
    <row r="99" spans="1:65" s="2" customFormat="1" ht="19.5">
      <c r="A99" s="35"/>
      <c r="B99" s="36"/>
      <c r="C99" s="37"/>
      <c r="D99" s="187" t="s">
        <v>158</v>
      </c>
      <c r="E99" s="37"/>
      <c r="F99" s="188" t="s">
        <v>2267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158</v>
      </c>
      <c r="AU99" s="18" t="s">
        <v>83</v>
      </c>
    </row>
    <row r="100" spans="1:65" s="2" customFormat="1" ht="11.25">
      <c r="A100" s="35"/>
      <c r="B100" s="36"/>
      <c r="C100" s="37"/>
      <c r="D100" s="192" t="s">
        <v>160</v>
      </c>
      <c r="E100" s="37"/>
      <c r="F100" s="193" t="s">
        <v>2268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160</v>
      </c>
      <c r="AU100" s="18" t="s">
        <v>83</v>
      </c>
    </row>
    <row r="101" spans="1:65" s="14" customFormat="1" ht="11.25">
      <c r="B101" s="206"/>
      <c r="C101" s="207"/>
      <c r="D101" s="187" t="s">
        <v>169</v>
      </c>
      <c r="E101" s="208" t="s">
        <v>19</v>
      </c>
      <c r="F101" s="209" t="s">
        <v>2269</v>
      </c>
      <c r="G101" s="207"/>
      <c r="H101" s="208" t="s">
        <v>19</v>
      </c>
      <c r="I101" s="210"/>
      <c r="J101" s="207"/>
      <c r="K101" s="207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169</v>
      </c>
      <c r="AU101" s="215" t="s">
        <v>83</v>
      </c>
      <c r="AV101" s="14" t="s">
        <v>81</v>
      </c>
      <c r="AW101" s="14" t="s">
        <v>34</v>
      </c>
      <c r="AX101" s="14" t="s">
        <v>73</v>
      </c>
      <c r="AY101" s="215" t="s">
        <v>149</v>
      </c>
    </row>
    <row r="102" spans="1:65" s="13" customFormat="1" ht="11.25">
      <c r="B102" s="195"/>
      <c r="C102" s="196"/>
      <c r="D102" s="187" t="s">
        <v>169</v>
      </c>
      <c r="E102" s="197" t="s">
        <v>19</v>
      </c>
      <c r="F102" s="198" t="s">
        <v>2270</v>
      </c>
      <c r="G102" s="196"/>
      <c r="H102" s="199">
        <v>0.112</v>
      </c>
      <c r="I102" s="200"/>
      <c r="J102" s="196"/>
      <c r="K102" s="196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169</v>
      </c>
      <c r="AU102" s="205" t="s">
        <v>83</v>
      </c>
      <c r="AV102" s="13" t="s">
        <v>83</v>
      </c>
      <c r="AW102" s="13" t="s">
        <v>34</v>
      </c>
      <c r="AX102" s="13" t="s">
        <v>73</v>
      </c>
      <c r="AY102" s="205" t="s">
        <v>149</v>
      </c>
    </row>
    <row r="103" spans="1:65" s="15" customFormat="1" ht="11.25">
      <c r="B103" s="229"/>
      <c r="C103" s="230"/>
      <c r="D103" s="187" t="s">
        <v>169</v>
      </c>
      <c r="E103" s="231" t="s">
        <v>19</v>
      </c>
      <c r="F103" s="232" t="s">
        <v>2117</v>
      </c>
      <c r="G103" s="230"/>
      <c r="H103" s="233">
        <v>0.112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AT103" s="239" t="s">
        <v>169</v>
      </c>
      <c r="AU103" s="239" t="s">
        <v>83</v>
      </c>
      <c r="AV103" s="15" t="s">
        <v>156</v>
      </c>
      <c r="AW103" s="15" t="s">
        <v>34</v>
      </c>
      <c r="AX103" s="15" t="s">
        <v>81</v>
      </c>
      <c r="AY103" s="239" t="s">
        <v>149</v>
      </c>
    </row>
    <row r="104" spans="1:65" s="2" customFormat="1" ht="16.5" customHeight="1">
      <c r="A104" s="35"/>
      <c r="B104" s="36"/>
      <c r="C104" s="174" t="s">
        <v>156</v>
      </c>
      <c r="D104" s="174" t="s">
        <v>151</v>
      </c>
      <c r="E104" s="175" t="s">
        <v>2271</v>
      </c>
      <c r="F104" s="176" t="s">
        <v>2272</v>
      </c>
      <c r="G104" s="177" t="s">
        <v>181</v>
      </c>
      <c r="H104" s="178">
        <v>0.112</v>
      </c>
      <c r="I104" s="179"/>
      <c r="J104" s="180">
        <f>ROUND(I104*H104,2)</f>
        <v>0</v>
      </c>
      <c r="K104" s="176" t="s">
        <v>155</v>
      </c>
      <c r="L104" s="40"/>
      <c r="M104" s="181" t="s">
        <v>19</v>
      </c>
      <c r="N104" s="182" t="s">
        <v>44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156</v>
      </c>
      <c r="AT104" s="185" t="s">
        <v>151</v>
      </c>
      <c r="AU104" s="185" t="s">
        <v>83</v>
      </c>
      <c r="AY104" s="18" t="s">
        <v>149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81</v>
      </c>
      <c r="BK104" s="186">
        <f>ROUND(I104*H104,2)</f>
        <v>0</v>
      </c>
      <c r="BL104" s="18" t="s">
        <v>156</v>
      </c>
      <c r="BM104" s="185" t="s">
        <v>2273</v>
      </c>
    </row>
    <row r="105" spans="1:65" s="2" customFormat="1" ht="11.25">
      <c r="A105" s="35"/>
      <c r="B105" s="36"/>
      <c r="C105" s="37"/>
      <c r="D105" s="187" t="s">
        <v>158</v>
      </c>
      <c r="E105" s="37"/>
      <c r="F105" s="188" t="s">
        <v>2274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158</v>
      </c>
      <c r="AU105" s="18" t="s">
        <v>83</v>
      </c>
    </row>
    <row r="106" spans="1:65" s="2" customFormat="1" ht="11.25">
      <c r="A106" s="35"/>
      <c r="B106" s="36"/>
      <c r="C106" s="37"/>
      <c r="D106" s="192" t="s">
        <v>160</v>
      </c>
      <c r="E106" s="37"/>
      <c r="F106" s="193" t="s">
        <v>2275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160</v>
      </c>
      <c r="AU106" s="18" t="s">
        <v>83</v>
      </c>
    </row>
    <row r="107" spans="1:65" s="2" customFormat="1" ht="16.5" customHeight="1">
      <c r="A107" s="35"/>
      <c r="B107" s="36"/>
      <c r="C107" s="216" t="s">
        <v>191</v>
      </c>
      <c r="D107" s="216" t="s">
        <v>556</v>
      </c>
      <c r="E107" s="217" t="s">
        <v>2276</v>
      </c>
      <c r="F107" s="218" t="s">
        <v>2277</v>
      </c>
      <c r="G107" s="219" t="s">
        <v>265</v>
      </c>
      <c r="H107" s="220">
        <v>0.224</v>
      </c>
      <c r="I107" s="221"/>
      <c r="J107" s="222">
        <f>ROUND(I107*H107,2)</f>
        <v>0</v>
      </c>
      <c r="K107" s="218" t="s">
        <v>155</v>
      </c>
      <c r="L107" s="223"/>
      <c r="M107" s="224" t="s">
        <v>19</v>
      </c>
      <c r="N107" s="225" t="s">
        <v>44</v>
      </c>
      <c r="O107" s="65"/>
      <c r="P107" s="183">
        <f>O107*H107</f>
        <v>0</v>
      </c>
      <c r="Q107" s="183">
        <v>1</v>
      </c>
      <c r="R107" s="183">
        <f>Q107*H107</f>
        <v>0.224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217</v>
      </c>
      <c r="AT107" s="185" t="s">
        <v>556</v>
      </c>
      <c r="AU107" s="185" t="s">
        <v>83</v>
      </c>
      <c r="AY107" s="18" t="s">
        <v>149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81</v>
      </c>
      <c r="BK107" s="186">
        <f>ROUND(I107*H107,2)</f>
        <v>0</v>
      </c>
      <c r="BL107" s="18" t="s">
        <v>156</v>
      </c>
      <c r="BM107" s="185" t="s">
        <v>2278</v>
      </c>
    </row>
    <row r="108" spans="1:65" s="2" customFormat="1" ht="11.25">
      <c r="A108" s="35"/>
      <c r="B108" s="36"/>
      <c r="C108" s="37"/>
      <c r="D108" s="187" t="s">
        <v>158</v>
      </c>
      <c r="E108" s="37"/>
      <c r="F108" s="188" t="s">
        <v>2277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158</v>
      </c>
      <c r="AU108" s="18" t="s">
        <v>83</v>
      </c>
    </row>
    <row r="109" spans="1:65" s="13" customFormat="1" ht="11.25">
      <c r="B109" s="195"/>
      <c r="C109" s="196"/>
      <c r="D109" s="187" t="s">
        <v>169</v>
      </c>
      <c r="E109" s="196"/>
      <c r="F109" s="198" t="s">
        <v>2279</v>
      </c>
      <c r="G109" s="196"/>
      <c r="H109" s="199">
        <v>0.224</v>
      </c>
      <c r="I109" s="200"/>
      <c r="J109" s="196"/>
      <c r="K109" s="196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169</v>
      </c>
      <c r="AU109" s="205" t="s">
        <v>83</v>
      </c>
      <c r="AV109" s="13" t="s">
        <v>83</v>
      </c>
      <c r="AW109" s="13" t="s">
        <v>4</v>
      </c>
      <c r="AX109" s="13" t="s">
        <v>81</v>
      </c>
      <c r="AY109" s="205" t="s">
        <v>149</v>
      </c>
    </row>
    <row r="110" spans="1:65" s="12" customFormat="1" ht="22.9" customHeight="1">
      <c r="B110" s="158"/>
      <c r="C110" s="159"/>
      <c r="D110" s="160" t="s">
        <v>72</v>
      </c>
      <c r="E110" s="172" t="s">
        <v>1218</v>
      </c>
      <c r="F110" s="172" t="s">
        <v>1219</v>
      </c>
      <c r="G110" s="159"/>
      <c r="H110" s="159"/>
      <c r="I110" s="162"/>
      <c r="J110" s="173">
        <f>BK110</f>
        <v>0</v>
      </c>
      <c r="K110" s="159"/>
      <c r="L110" s="164"/>
      <c r="M110" s="165"/>
      <c r="N110" s="166"/>
      <c r="O110" s="166"/>
      <c r="P110" s="167">
        <f>SUM(P111:P113)</f>
        <v>0</v>
      </c>
      <c r="Q110" s="166"/>
      <c r="R110" s="167">
        <f>SUM(R111:R113)</f>
        <v>0</v>
      </c>
      <c r="S110" s="166"/>
      <c r="T110" s="168">
        <f>SUM(T111:T113)</f>
        <v>0</v>
      </c>
      <c r="AR110" s="169" t="s">
        <v>81</v>
      </c>
      <c r="AT110" s="170" t="s">
        <v>72</v>
      </c>
      <c r="AU110" s="170" t="s">
        <v>81</v>
      </c>
      <c r="AY110" s="169" t="s">
        <v>149</v>
      </c>
      <c r="BK110" s="171">
        <f>SUM(BK111:BK113)</f>
        <v>0</v>
      </c>
    </row>
    <row r="111" spans="1:65" s="2" customFormat="1" ht="16.5" customHeight="1">
      <c r="A111" s="35"/>
      <c r="B111" s="36"/>
      <c r="C111" s="174" t="s">
        <v>198</v>
      </c>
      <c r="D111" s="174" t="s">
        <v>151</v>
      </c>
      <c r="E111" s="175" t="s">
        <v>2280</v>
      </c>
      <c r="F111" s="176" t="s">
        <v>2281</v>
      </c>
      <c r="G111" s="177" t="s">
        <v>265</v>
      </c>
      <c r="H111" s="178">
        <v>0.224</v>
      </c>
      <c r="I111" s="179"/>
      <c r="J111" s="180">
        <f>ROUND(I111*H111,2)</f>
        <v>0</v>
      </c>
      <c r="K111" s="176" t="s">
        <v>155</v>
      </c>
      <c r="L111" s="40"/>
      <c r="M111" s="181" t="s">
        <v>19</v>
      </c>
      <c r="N111" s="182" t="s">
        <v>44</v>
      </c>
      <c r="O111" s="65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156</v>
      </c>
      <c r="AT111" s="185" t="s">
        <v>151</v>
      </c>
      <c r="AU111" s="185" t="s">
        <v>83</v>
      </c>
      <c r="AY111" s="18" t="s">
        <v>149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81</v>
      </c>
      <c r="BK111" s="186">
        <f>ROUND(I111*H111,2)</f>
        <v>0</v>
      </c>
      <c r="BL111" s="18" t="s">
        <v>156</v>
      </c>
      <c r="BM111" s="185" t="s">
        <v>2282</v>
      </c>
    </row>
    <row r="112" spans="1:65" s="2" customFormat="1" ht="19.5">
      <c r="A112" s="35"/>
      <c r="B112" s="36"/>
      <c r="C112" s="37"/>
      <c r="D112" s="187" t="s">
        <v>158</v>
      </c>
      <c r="E112" s="37"/>
      <c r="F112" s="188" t="s">
        <v>2283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158</v>
      </c>
      <c r="AU112" s="18" t="s">
        <v>83</v>
      </c>
    </row>
    <row r="113" spans="1:65" s="2" customFormat="1" ht="11.25">
      <c r="A113" s="35"/>
      <c r="B113" s="36"/>
      <c r="C113" s="37"/>
      <c r="D113" s="192" t="s">
        <v>160</v>
      </c>
      <c r="E113" s="37"/>
      <c r="F113" s="193" t="s">
        <v>2284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160</v>
      </c>
      <c r="AU113" s="18" t="s">
        <v>83</v>
      </c>
    </row>
    <row r="114" spans="1:65" s="12" customFormat="1" ht="25.9" customHeight="1">
      <c r="B114" s="158"/>
      <c r="C114" s="159"/>
      <c r="D114" s="160" t="s">
        <v>72</v>
      </c>
      <c r="E114" s="161" t="s">
        <v>1226</v>
      </c>
      <c r="F114" s="161" t="s">
        <v>1227</v>
      </c>
      <c r="G114" s="159"/>
      <c r="H114" s="159"/>
      <c r="I114" s="162"/>
      <c r="J114" s="163">
        <f>BK114</f>
        <v>0</v>
      </c>
      <c r="K114" s="159"/>
      <c r="L114" s="164"/>
      <c r="M114" s="165"/>
      <c r="N114" s="166"/>
      <c r="O114" s="166"/>
      <c r="P114" s="167">
        <f>P115</f>
        <v>0</v>
      </c>
      <c r="Q114" s="166"/>
      <c r="R114" s="167">
        <f>R115</f>
        <v>1.3190759999999999</v>
      </c>
      <c r="S114" s="166"/>
      <c r="T114" s="168">
        <f>T115</f>
        <v>0</v>
      </c>
      <c r="AR114" s="169" t="s">
        <v>83</v>
      </c>
      <c r="AT114" s="170" t="s">
        <v>72</v>
      </c>
      <c r="AU114" s="170" t="s">
        <v>73</v>
      </c>
      <c r="AY114" s="169" t="s">
        <v>149</v>
      </c>
      <c r="BK114" s="171">
        <f>BK115</f>
        <v>0</v>
      </c>
    </row>
    <row r="115" spans="1:65" s="12" customFormat="1" ht="22.9" customHeight="1">
      <c r="B115" s="158"/>
      <c r="C115" s="159"/>
      <c r="D115" s="160" t="s">
        <v>72</v>
      </c>
      <c r="E115" s="172" t="s">
        <v>1344</v>
      </c>
      <c r="F115" s="172" t="s">
        <v>1345</v>
      </c>
      <c r="G115" s="159"/>
      <c r="H115" s="159"/>
      <c r="I115" s="162"/>
      <c r="J115" s="173">
        <f>BK115</f>
        <v>0</v>
      </c>
      <c r="K115" s="159"/>
      <c r="L115" s="164"/>
      <c r="M115" s="165"/>
      <c r="N115" s="166"/>
      <c r="O115" s="166"/>
      <c r="P115" s="167">
        <f>SUM(P116:P278)</f>
        <v>0</v>
      </c>
      <c r="Q115" s="166"/>
      <c r="R115" s="167">
        <f>SUM(R116:R278)</f>
        <v>1.3190759999999999</v>
      </c>
      <c r="S115" s="166"/>
      <c r="T115" s="168">
        <f>SUM(T116:T278)</f>
        <v>0</v>
      </c>
      <c r="AR115" s="169" t="s">
        <v>83</v>
      </c>
      <c r="AT115" s="170" t="s">
        <v>72</v>
      </c>
      <c r="AU115" s="170" t="s">
        <v>81</v>
      </c>
      <c r="AY115" s="169" t="s">
        <v>149</v>
      </c>
      <c r="BK115" s="171">
        <f>SUM(BK116:BK278)</f>
        <v>0</v>
      </c>
    </row>
    <row r="116" spans="1:65" s="2" customFormat="1" ht="16.5" customHeight="1">
      <c r="A116" s="35"/>
      <c r="B116" s="36"/>
      <c r="C116" s="174" t="s">
        <v>208</v>
      </c>
      <c r="D116" s="174" t="s">
        <v>151</v>
      </c>
      <c r="E116" s="175" t="s">
        <v>2285</v>
      </c>
      <c r="F116" s="176" t="s">
        <v>2286</v>
      </c>
      <c r="G116" s="177" t="s">
        <v>174</v>
      </c>
      <c r="H116" s="178">
        <v>240</v>
      </c>
      <c r="I116" s="179"/>
      <c r="J116" s="180">
        <f>ROUND(I116*H116,2)</f>
        <v>0</v>
      </c>
      <c r="K116" s="176" t="s">
        <v>155</v>
      </c>
      <c r="L116" s="40"/>
      <c r="M116" s="181" t="s">
        <v>19</v>
      </c>
      <c r="N116" s="182" t="s">
        <v>44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305</v>
      </c>
      <c r="AT116" s="185" t="s">
        <v>151</v>
      </c>
      <c r="AU116" s="185" t="s">
        <v>83</v>
      </c>
      <c r="AY116" s="18" t="s">
        <v>149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81</v>
      </c>
      <c r="BK116" s="186">
        <f>ROUND(I116*H116,2)</f>
        <v>0</v>
      </c>
      <c r="BL116" s="18" t="s">
        <v>305</v>
      </c>
      <c r="BM116" s="185" t="s">
        <v>2287</v>
      </c>
    </row>
    <row r="117" spans="1:65" s="2" customFormat="1" ht="19.5">
      <c r="A117" s="35"/>
      <c r="B117" s="36"/>
      <c r="C117" s="37"/>
      <c r="D117" s="187" t="s">
        <v>158</v>
      </c>
      <c r="E117" s="37"/>
      <c r="F117" s="188" t="s">
        <v>2288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158</v>
      </c>
      <c r="AU117" s="18" t="s">
        <v>83</v>
      </c>
    </row>
    <row r="118" spans="1:65" s="2" customFormat="1" ht="11.25">
      <c r="A118" s="35"/>
      <c r="B118" s="36"/>
      <c r="C118" s="37"/>
      <c r="D118" s="192" t="s">
        <v>160</v>
      </c>
      <c r="E118" s="37"/>
      <c r="F118" s="193" t="s">
        <v>2289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160</v>
      </c>
      <c r="AU118" s="18" t="s">
        <v>83</v>
      </c>
    </row>
    <row r="119" spans="1:65" s="2" customFormat="1" ht="16.5" customHeight="1">
      <c r="A119" s="35"/>
      <c r="B119" s="36"/>
      <c r="C119" s="216" t="s">
        <v>217</v>
      </c>
      <c r="D119" s="216" t="s">
        <v>556</v>
      </c>
      <c r="E119" s="217" t="s">
        <v>2290</v>
      </c>
      <c r="F119" s="218" t="s">
        <v>2291</v>
      </c>
      <c r="G119" s="219" t="s">
        <v>174</v>
      </c>
      <c r="H119" s="220">
        <v>252</v>
      </c>
      <c r="I119" s="221"/>
      <c r="J119" s="222">
        <f>ROUND(I119*H119,2)</f>
        <v>0</v>
      </c>
      <c r="K119" s="218" t="s">
        <v>155</v>
      </c>
      <c r="L119" s="223"/>
      <c r="M119" s="224" t="s">
        <v>19</v>
      </c>
      <c r="N119" s="225" t="s">
        <v>44</v>
      </c>
      <c r="O119" s="65"/>
      <c r="P119" s="183">
        <f>O119*H119</f>
        <v>0</v>
      </c>
      <c r="Q119" s="183">
        <v>1.9000000000000001E-4</v>
      </c>
      <c r="R119" s="183">
        <f>Q119*H119</f>
        <v>4.7880000000000006E-2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480</v>
      </c>
      <c r="AT119" s="185" t="s">
        <v>556</v>
      </c>
      <c r="AU119" s="185" t="s">
        <v>83</v>
      </c>
      <c r="AY119" s="18" t="s">
        <v>149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81</v>
      </c>
      <c r="BK119" s="186">
        <f>ROUND(I119*H119,2)</f>
        <v>0</v>
      </c>
      <c r="BL119" s="18" t="s">
        <v>305</v>
      </c>
      <c r="BM119" s="185" t="s">
        <v>2292</v>
      </c>
    </row>
    <row r="120" spans="1:65" s="2" customFormat="1" ht="11.25">
      <c r="A120" s="35"/>
      <c r="B120" s="36"/>
      <c r="C120" s="37"/>
      <c r="D120" s="187" t="s">
        <v>158</v>
      </c>
      <c r="E120" s="37"/>
      <c r="F120" s="188" t="s">
        <v>2291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158</v>
      </c>
      <c r="AU120" s="18" t="s">
        <v>83</v>
      </c>
    </row>
    <row r="121" spans="1:65" s="13" customFormat="1" ht="11.25">
      <c r="B121" s="195"/>
      <c r="C121" s="196"/>
      <c r="D121" s="187" t="s">
        <v>169</v>
      </c>
      <c r="E121" s="197" t="s">
        <v>19</v>
      </c>
      <c r="F121" s="198" t="s">
        <v>2293</v>
      </c>
      <c r="G121" s="196"/>
      <c r="H121" s="199">
        <v>252</v>
      </c>
      <c r="I121" s="200"/>
      <c r="J121" s="196"/>
      <c r="K121" s="196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169</v>
      </c>
      <c r="AU121" s="205" t="s">
        <v>83</v>
      </c>
      <c r="AV121" s="13" t="s">
        <v>83</v>
      </c>
      <c r="AW121" s="13" t="s">
        <v>34</v>
      </c>
      <c r="AX121" s="13" t="s">
        <v>81</v>
      </c>
      <c r="AY121" s="205" t="s">
        <v>149</v>
      </c>
    </row>
    <row r="122" spans="1:65" s="2" customFormat="1" ht="16.5" customHeight="1">
      <c r="A122" s="35"/>
      <c r="B122" s="36"/>
      <c r="C122" s="174" t="s">
        <v>225</v>
      </c>
      <c r="D122" s="174" t="s">
        <v>151</v>
      </c>
      <c r="E122" s="175" t="s">
        <v>2294</v>
      </c>
      <c r="F122" s="176" t="s">
        <v>2295</v>
      </c>
      <c r="G122" s="177" t="s">
        <v>174</v>
      </c>
      <c r="H122" s="178">
        <v>600</v>
      </c>
      <c r="I122" s="179"/>
      <c r="J122" s="180">
        <f>ROUND(I122*H122,2)</f>
        <v>0</v>
      </c>
      <c r="K122" s="176" t="s">
        <v>155</v>
      </c>
      <c r="L122" s="40"/>
      <c r="M122" s="181" t="s">
        <v>19</v>
      </c>
      <c r="N122" s="182" t="s">
        <v>44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305</v>
      </c>
      <c r="AT122" s="185" t="s">
        <v>151</v>
      </c>
      <c r="AU122" s="185" t="s">
        <v>83</v>
      </c>
      <c r="AY122" s="18" t="s">
        <v>149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81</v>
      </c>
      <c r="BK122" s="186">
        <f>ROUND(I122*H122,2)</f>
        <v>0</v>
      </c>
      <c r="BL122" s="18" t="s">
        <v>305</v>
      </c>
      <c r="BM122" s="185" t="s">
        <v>2296</v>
      </c>
    </row>
    <row r="123" spans="1:65" s="2" customFormat="1" ht="11.25">
      <c r="A123" s="35"/>
      <c r="B123" s="36"/>
      <c r="C123" s="37"/>
      <c r="D123" s="187" t="s">
        <v>158</v>
      </c>
      <c r="E123" s="37"/>
      <c r="F123" s="188" t="s">
        <v>2297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158</v>
      </c>
      <c r="AU123" s="18" t="s">
        <v>83</v>
      </c>
    </row>
    <row r="124" spans="1:65" s="2" customFormat="1" ht="11.25">
      <c r="A124" s="35"/>
      <c r="B124" s="36"/>
      <c r="C124" s="37"/>
      <c r="D124" s="192" t="s">
        <v>160</v>
      </c>
      <c r="E124" s="37"/>
      <c r="F124" s="193" t="s">
        <v>2298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160</v>
      </c>
      <c r="AU124" s="18" t="s">
        <v>83</v>
      </c>
    </row>
    <row r="125" spans="1:65" s="2" customFormat="1" ht="16.5" customHeight="1">
      <c r="A125" s="35"/>
      <c r="B125" s="36"/>
      <c r="C125" s="216" t="s">
        <v>238</v>
      </c>
      <c r="D125" s="216" t="s">
        <v>556</v>
      </c>
      <c r="E125" s="217" t="s">
        <v>2299</v>
      </c>
      <c r="F125" s="218" t="s">
        <v>2300</v>
      </c>
      <c r="G125" s="219" t="s">
        <v>174</v>
      </c>
      <c r="H125" s="220">
        <v>630</v>
      </c>
      <c r="I125" s="221"/>
      <c r="J125" s="222">
        <f>ROUND(I125*H125,2)</f>
        <v>0</v>
      </c>
      <c r="K125" s="218" t="s">
        <v>155</v>
      </c>
      <c r="L125" s="223"/>
      <c r="M125" s="224" t="s">
        <v>19</v>
      </c>
      <c r="N125" s="225" t="s">
        <v>44</v>
      </c>
      <c r="O125" s="65"/>
      <c r="P125" s="183">
        <f>O125*H125</f>
        <v>0</v>
      </c>
      <c r="Q125" s="183">
        <v>1.8000000000000001E-4</v>
      </c>
      <c r="R125" s="183">
        <f>Q125*H125</f>
        <v>0.1134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480</v>
      </c>
      <c r="AT125" s="185" t="s">
        <v>556</v>
      </c>
      <c r="AU125" s="185" t="s">
        <v>83</v>
      </c>
      <c r="AY125" s="18" t="s">
        <v>149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81</v>
      </c>
      <c r="BK125" s="186">
        <f>ROUND(I125*H125,2)</f>
        <v>0</v>
      </c>
      <c r="BL125" s="18" t="s">
        <v>305</v>
      </c>
      <c r="BM125" s="185" t="s">
        <v>2301</v>
      </c>
    </row>
    <row r="126" spans="1:65" s="2" customFormat="1" ht="11.25">
      <c r="A126" s="35"/>
      <c r="B126" s="36"/>
      <c r="C126" s="37"/>
      <c r="D126" s="187" t="s">
        <v>158</v>
      </c>
      <c r="E126" s="37"/>
      <c r="F126" s="188" t="s">
        <v>2300</v>
      </c>
      <c r="G126" s="37"/>
      <c r="H126" s="37"/>
      <c r="I126" s="189"/>
      <c r="J126" s="37"/>
      <c r="K126" s="37"/>
      <c r="L126" s="40"/>
      <c r="M126" s="190"/>
      <c r="N126" s="191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158</v>
      </c>
      <c r="AU126" s="18" t="s">
        <v>83</v>
      </c>
    </row>
    <row r="127" spans="1:65" s="13" customFormat="1" ht="11.25">
      <c r="B127" s="195"/>
      <c r="C127" s="196"/>
      <c r="D127" s="187" t="s">
        <v>169</v>
      </c>
      <c r="E127" s="197" t="s">
        <v>19</v>
      </c>
      <c r="F127" s="198" t="s">
        <v>2302</v>
      </c>
      <c r="G127" s="196"/>
      <c r="H127" s="199">
        <v>630</v>
      </c>
      <c r="I127" s="200"/>
      <c r="J127" s="196"/>
      <c r="K127" s="196"/>
      <c r="L127" s="201"/>
      <c r="M127" s="202"/>
      <c r="N127" s="203"/>
      <c r="O127" s="203"/>
      <c r="P127" s="203"/>
      <c r="Q127" s="203"/>
      <c r="R127" s="203"/>
      <c r="S127" s="203"/>
      <c r="T127" s="204"/>
      <c r="AT127" s="205" t="s">
        <v>169</v>
      </c>
      <c r="AU127" s="205" t="s">
        <v>83</v>
      </c>
      <c r="AV127" s="13" t="s">
        <v>83</v>
      </c>
      <c r="AW127" s="13" t="s">
        <v>34</v>
      </c>
      <c r="AX127" s="13" t="s">
        <v>81</v>
      </c>
      <c r="AY127" s="205" t="s">
        <v>149</v>
      </c>
    </row>
    <row r="128" spans="1:65" s="2" customFormat="1" ht="16.5" customHeight="1">
      <c r="A128" s="35"/>
      <c r="B128" s="36"/>
      <c r="C128" s="174" t="s">
        <v>245</v>
      </c>
      <c r="D128" s="174" t="s">
        <v>151</v>
      </c>
      <c r="E128" s="175" t="s">
        <v>2303</v>
      </c>
      <c r="F128" s="176" t="s">
        <v>2304</v>
      </c>
      <c r="G128" s="177" t="s">
        <v>174</v>
      </c>
      <c r="H128" s="178">
        <v>50</v>
      </c>
      <c r="I128" s="179"/>
      <c r="J128" s="180">
        <f>ROUND(I128*H128,2)</f>
        <v>0</v>
      </c>
      <c r="K128" s="176" t="s">
        <v>155</v>
      </c>
      <c r="L128" s="40"/>
      <c r="M128" s="181" t="s">
        <v>19</v>
      </c>
      <c r="N128" s="182" t="s">
        <v>44</v>
      </c>
      <c r="O128" s="65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305</v>
      </c>
      <c r="AT128" s="185" t="s">
        <v>151</v>
      </c>
      <c r="AU128" s="185" t="s">
        <v>83</v>
      </c>
      <c r="AY128" s="18" t="s">
        <v>149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8" t="s">
        <v>81</v>
      </c>
      <c r="BK128" s="186">
        <f>ROUND(I128*H128,2)</f>
        <v>0</v>
      </c>
      <c r="BL128" s="18" t="s">
        <v>305</v>
      </c>
      <c r="BM128" s="185" t="s">
        <v>2305</v>
      </c>
    </row>
    <row r="129" spans="1:65" s="2" customFormat="1" ht="19.5">
      <c r="A129" s="35"/>
      <c r="B129" s="36"/>
      <c r="C129" s="37"/>
      <c r="D129" s="187" t="s">
        <v>158</v>
      </c>
      <c r="E129" s="37"/>
      <c r="F129" s="188" t="s">
        <v>2306</v>
      </c>
      <c r="G129" s="37"/>
      <c r="H129" s="37"/>
      <c r="I129" s="189"/>
      <c r="J129" s="37"/>
      <c r="K129" s="37"/>
      <c r="L129" s="40"/>
      <c r="M129" s="190"/>
      <c r="N129" s="191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158</v>
      </c>
      <c r="AU129" s="18" t="s">
        <v>83</v>
      </c>
    </row>
    <row r="130" spans="1:65" s="2" customFormat="1" ht="11.25">
      <c r="A130" s="35"/>
      <c r="B130" s="36"/>
      <c r="C130" s="37"/>
      <c r="D130" s="192" t="s">
        <v>160</v>
      </c>
      <c r="E130" s="37"/>
      <c r="F130" s="193" t="s">
        <v>2307</v>
      </c>
      <c r="G130" s="37"/>
      <c r="H130" s="37"/>
      <c r="I130" s="189"/>
      <c r="J130" s="37"/>
      <c r="K130" s="37"/>
      <c r="L130" s="40"/>
      <c r="M130" s="190"/>
      <c r="N130" s="191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160</v>
      </c>
      <c r="AU130" s="18" t="s">
        <v>83</v>
      </c>
    </row>
    <row r="131" spans="1:65" s="2" customFormat="1" ht="16.5" customHeight="1">
      <c r="A131" s="35"/>
      <c r="B131" s="36"/>
      <c r="C131" s="216" t="s">
        <v>253</v>
      </c>
      <c r="D131" s="216" t="s">
        <v>556</v>
      </c>
      <c r="E131" s="217" t="s">
        <v>2308</v>
      </c>
      <c r="F131" s="218" t="s">
        <v>2309</v>
      </c>
      <c r="G131" s="219" t="s">
        <v>174</v>
      </c>
      <c r="H131" s="220">
        <v>52.5</v>
      </c>
      <c r="I131" s="221"/>
      <c r="J131" s="222">
        <f>ROUND(I131*H131,2)</f>
        <v>0</v>
      </c>
      <c r="K131" s="218" t="s">
        <v>155</v>
      </c>
      <c r="L131" s="223"/>
      <c r="M131" s="224" t="s">
        <v>19</v>
      </c>
      <c r="N131" s="225" t="s">
        <v>44</v>
      </c>
      <c r="O131" s="65"/>
      <c r="P131" s="183">
        <f>O131*H131</f>
        <v>0</v>
      </c>
      <c r="Q131" s="183">
        <v>1.0000000000000001E-5</v>
      </c>
      <c r="R131" s="183">
        <f>Q131*H131</f>
        <v>5.2500000000000008E-4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480</v>
      </c>
      <c r="AT131" s="185" t="s">
        <v>556</v>
      </c>
      <c r="AU131" s="185" t="s">
        <v>83</v>
      </c>
      <c r="AY131" s="18" t="s">
        <v>149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81</v>
      </c>
      <c r="BK131" s="186">
        <f>ROUND(I131*H131,2)</f>
        <v>0</v>
      </c>
      <c r="BL131" s="18" t="s">
        <v>305</v>
      </c>
      <c r="BM131" s="185" t="s">
        <v>2310</v>
      </c>
    </row>
    <row r="132" spans="1:65" s="2" customFormat="1" ht="11.25">
      <c r="A132" s="35"/>
      <c r="B132" s="36"/>
      <c r="C132" s="37"/>
      <c r="D132" s="187" t="s">
        <v>158</v>
      </c>
      <c r="E132" s="37"/>
      <c r="F132" s="188" t="s">
        <v>2309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158</v>
      </c>
      <c r="AU132" s="18" t="s">
        <v>83</v>
      </c>
    </row>
    <row r="133" spans="1:65" s="13" customFormat="1" ht="11.25">
      <c r="B133" s="195"/>
      <c r="C133" s="196"/>
      <c r="D133" s="187" t="s">
        <v>169</v>
      </c>
      <c r="E133" s="197" t="s">
        <v>19</v>
      </c>
      <c r="F133" s="198" t="s">
        <v>2311</v>
      </c>
      <c r="G133" s="196"/>
      <c r="H133" s="199">
        <v>52.5</v>
      </c>
      <c r="I133" s="200"/>
      <c r="J133" s="196"/>
      <c r="K133" s="196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169</v>
      </c>
      <c r="AU133" s="205" t="s">
        <v>83</v>
      </c>
      <c r="AV133" s="13" t="s">
        <v>83</v>
      </c>
      <c r="AW133" s="13" t="s">
        <v>34</v>
      </c>
      <c r="AX133" s="13" t="s">
        <v>81</v>
      </c>
      <c r="AY133" s="205" t="s">
        <v>149</v>
      </c>
    </row>
    <row r="134" spans="1:65" s="2" customFormat="1" ht="16.5" customHeight="1">
      <c r="A134" s="35"/>
      <c r="B134" s="36"/>
      <c r="C134" s="174" t="s">
        <v>262</v>
      </c>
      <c r="D134" s="174" t="s">
        <v>151</v>
      </c>
      <c r="E134" s="175" t="s">
        <v>2312</v>
      </c>
      <c r="F134" s="176" t="s">
        <v>2313</v>
      </c>
      <c r="G134" s="177" t="s">
        <v>174</v>
      </c>
      <c r="H134" s="178">
        <v>2550</v>
      </c>
      <c r="I134" s="179"/>
      <c r="J134" s="180">
        <f>ROUND(I134*H134,2)</f>
        <v>0</v>
      </c>
      <c r="K134" s="176" t="s">
        <v>155</v>
      </c>
      <c r="L134" s="40"/>
      <c r="M134" s="181" t="s">
        <v>19</v>
      </c>
      <c r="N134" s="182" t="s">
        <v>44</v>
      </c>
      <c r="O134" s="65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305</v>
      </c>
      <c r="AT134" s="185" t="s">
        <v>151</v>
      </c>
      <c r="AU134" s="185" t="s">
        <v>83</v>
      </c>
      <c r="AY134" s="18" t="s">
        <v>149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8" t="s">
        <v>81</v>
      </c>
      <c r="BK134" s="186">
        <f>ROUND(I134*H134,2)</f>
        <v>0</v>
      </c>
      <c r="BL134" s="18" t="s">
        <v>305</v>
      </c>
      <c r="BM134" s="185" t="s">
        <v>2314</v>
      </c>
    </row>
    <row r="135" spans="1:65" s="2" customFormat="1" ht="19.5">
      <c r="A135" s="35"/>
      <c r="B135" s="36"/>
      <c r="C135" s="37"/>
      <c r="D135" s="187" t="s">
        <v>158</v>
      </c>
      <c r="E135" s="37"/>
      <c r="F135" s="188" t="s">
        <v>2315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158</v>
      </c>
      <c r="AU135" s="18" t="s">
        <v>83</v>
      </c>
    </row>
    <row r="136" spans="1:65" s="2" customFormat="1" ht="11.25">
      <c r="A136" s="35"/>
      <c r="B136" s="36"/>
      <c r="C136" s="37"/>
      <c r="D136" s="192" t="s">
        <v>160</v>
      </c>
      <c r="E136" s="37"/>
      <c r="F136" s="193" t="s">
        <v>2316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160</v>
      </c>
      <c r="AU136" s="18" t="s">
        <v>83</v>
      </c>
    </row>
    <row r="137" spans="1:65" s="2" customFormat="1" ht="16.5" customHeight="1">
      <c r="A137" s="35"/>
      <c r="B137" s="36"/>
      <c r="C137" s="216" t="s">
        <v>270</v>
      </c>
      <c r="D137" s="216" t="s">
        <v>556</v>
      </c>
      <c r="E137" s="217" t="s">
        <v>2317</v>
      </c>
      <c r="F137" s="218" t="s">
        <v>2318</v>
      </c>
      <c r="G137" s="219" t="s">
        <v>174</v>
      </c>
      <c r="H137" s="220">
        <v>1495</v>
      </c>
      <c r="I137" s="221"/>
      <c r="J137" s="222">
        <f>ROUND(I137*H137,2)</f>
        <v>0</v>
      </c>
      <c r="K137" s="218" t="s">
        <v>155</v>
      </c>
      <c r="L137" s="223"/>
      <c r="M137" s="224" t="s">
        <v>19</v>
      </c>
      <c r="N137" s="225" t="s">
        <v>44</v>
      </c>
      <c r="O137" s="65"/>
      <c r="P137" s="183">
        <f>O137*H137</f>
        <v>0</v>
      </c>
      <c r="Q137" s="183">
        <v>1.2E-4</v>
      </c>
      <c r="R137" s="183">
        <f>Q137*H137</f>
        <v>0.1794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480</v>
      </c>
      <c r="AT137" s="185" t="s">
        <v>556</v>
      </c>
      <c r="AU137" s="185" t="s">
        <v>83</v>
      </c>
      <c r="AY137" s="18" t="s">
        <v>149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81</v>
      </c>
      <c r="BK137" s="186">
        <f>ROUND(I137*H137,2)</f>
        <v>0</v>
      </c>
      <c r="BL137" s="18" t="s">
        <v>305</v>
      </c>
      <c r="BM137" s="185" t="s">
        <v>2319</v>
      </c>
    </row>
    <row r="138" spans="1:65" s="2" customFormat="1" ht="11.25">
      <c r="A138" s="35"/>
      <c r="B138" s="36"/>
      <c r="C138" s="37"/>
      <c r="D138" s="187" t="s">
        <v>158</v>
      </c>
      <c r="E138" s="37"/>
      <c r="F138" s="188" t="s">
        <v>2318</v>
      </c>
      <c r="G138" s="37"/>
      <c r="H138" s="37"/>
      <c r="I138" s="189"/>
      <c r="J138" s="37"/>
      <c r="K138" s="37"/>
      <c r="L138" s="40"/>
      <c r="M138" s="190"/>
      <c r="N138" s="191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158</v>
      </c>
      <c r="AU138" s="18" t="s">
        <v>83</v>
      </c>
    </row>
    <row r="139" spans="1:65" s="13" customFormat="1" ht="11.25">
      <c r="B139" s="195"/>
      <c r="C139" s="196"/>
      <c r="D139" s="187" t="s">
        <v>169</v>
      </c>
      <c r="E139" s="197" t="s">
        <v>19</v>
      </c>
      <c r="F139" s="198" t="s">
        <v>2320</v>
      </c>
      <c r="G139" s="196"/>
      <c r="H139" s="199">
        <v>1495</v>
      </c>
      <c r="I139" s="200"/>
      <c r="J139" s="196"/>
      <c r="K139" s="196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169</v>
      </c>
      <c r="AU139" s="205" t="s">
        <v>83</v>
      </c>
      <c r="AV139" s="13" t="s">
        <v>83</v>
      </c>
      <c r="AW139" s="13" t="s">
        <v>34</v>
      </c>
      <c r="AX139" s="13" t="s">
        <v>81</v>
      </c>
      <c r="AY139" s="205" t="s">
        <v>149</v>
      </c>
    </row>
    <row r="140" spans="1:65" s="2" customFormat="1" ht="16.5" customHeight="1">
      <c r="A140" s="35"/>
      <c r="B140" s="36"/>
      <c r="C140" s="216" t="s">
        <v>8</v>
      </c>
      <c r="D140" s="216" t="s">
        <v>556</v>
      </c>
      <c r="E140" s="217" t="s">
        <v>2321</v>
      </c>
      <c r="F140" s="218" t="s">
        <v>2322</v>
      </c>
      <c r="G140" s="219" t="s">
        <v>174</v>
      </c>
      <c r="H140" s="220">
        <v>1380</v>
      </c>
      <c r="I140" s="221"/>
      <c r="J140" s="222">
        <f>ROUND(I140*H140,2)</f>
        <v>0</v>
      </c>
      <c r="K140" s="218" t="s">
        <v>155</v>
      </c>
      <c r="L140" s="223"/>
      <c r="M140" s="224" t="s">
        <v>19</v>
      </c>
      <c r="N140" s="225" t="s">
        <v>44</v>
      </c>
      <c r="O140" s="65"/>
      <c r="P140" s="183">
        <f>O140*H140</f>
        <v>0</v>
      </c>
      <c r="Q140" s="183">
        <v>1.7000000000000001E-4</v>
      </c>
      <c r="R140" s="183">
        <f>Q140*H140</f>
        <v>0.23460000000000003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480</v>
      </c>
      <c r="AT140" s="185" t="s">
        <v>556</v>
      </c>
      <c r="AU140" s="185" t="s">
        <v>83</v>
      </c>
      <c r="AY140" s="18" t="s">
        <v>149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81</v>
      </c>
      <c r="BK140" s="186">
        <f>ROUND(I140*H140,2)</f>
        <v>0</v>
      </c>
      <c r="BL140" s="18" t="s">
        <v>305</v>
      </c>
      <c r="BM140" s="185" t="s">
        <v>2323</v>
      </c>
    </row>
    <row r="141" spans="1:65" s="2" customFormat="1" ht="11.25">
      <c r="A141" s="35"/>
      <c r="B141" s="36"/>
      <c r="C141" s="37"/>
      <c r="D141" s="187" t="s">
        <v>158</v>
      </c>
      <c r="E141" s="37"/>
      <c r="F141" s="188" t="s">
        <v>2322</v>
      </c>
      <c r="G141" s="37"/>
      <c r="H141" s="37"/>
      <c r="I141" s="189"/>
      <c r="J141" s="37"/>
      <c r="K141" s="37"/>
      <c r="L141" s="40"/>
      <c r="M141" s="190"/>
      <c r="N141" s="191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158</v>
      </c>
      <c r="AU141" s="18" t="s">
        <v>83</v>
      </c>
    </row>
    <row r="142" spans="1:65" s="13" customFormat="1" ht="11.25">
      <c r="B142" s="195"/>
      <c r="C142" s="196"/>
      <c r="D142" s="187" t="s">
        <v>169</v>
      </c>
      <c r="E142" s="197" t="s">
        <v>19</v>
      </c>
      <c r="F142" s="198" t="s">
        <v>2324</v>
      </c>
      <c r="G142" s="196"/>
      <c r="H142" s="199">
        <v>1380</v>
      </c>
      <c r="I142" s="200"/>
      <c r="J142" s="196"/>
      <c r="K142" s="196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169</v>
      </c>
      <c r="AU142" s="205" t="s">
        <v>83</v>
      </c>
      <c r="AV142" s="13" t="s">
        <v>83</v>
      </c>
      <c r="AW142" s="13" t="s">
        <v>34</v>
      </c>
      <c r="AX142" s="13" t="s">
        <v>81</v>
      </c>
      <c r="AY142" s="205" t="s">
        <v>149</v>
      </c>
    </row>
    <row r="143" spans="1:65" s="2" customFormat="1" ht="16.5" customHeight="1">
      <c r="A143" s="35"/>
      <c r="B143" s="36"/>
      <c r="C143" s="216" t="s">
        <v>305</v>
      </c>
      <c r="D143" s="216" t="s">
        <v>556</v>
      </c>
      <c r="E143" s="217" t="s">
        <v>2325</v>
      </c>
      <c r="F143" s="218" t="s">
        <v>2326</v>
      </c>
      <c r="G143" s="219" t="s">
        <v>174</v>
      </c>
      <c r="H143" s="220">
        <v>57.5</v>
      </c>
      <c r="I143" s="221"/>
      <c r="J143" s="222">
        <f>ROUND(I143*H143,2)</f>
        <v>0</v>
      </c>
      <c r="K143" s="218" t="s">
        <v>155</v>
      </c>
      <c r="L143" s="223"/>
      <c r="M143" s="224" t="s">
        <v>19</v>
      </c>
      <c r="N143" s="225" t="s">
        <v>44</v>
      </c>
      <c r="O143" s="65"/>
      <c r="P143" s="183">
        <f>O143*H143</f>
        <v>0</v>
      </c>
      <c r="Q143" s="183">
        <v>2.5000000000000001E-4</v>
      </c>
      <c r="R143" s="183">
        <f>Q143*H143</f>
        <v>1.4375000000000001E-2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480</v>
      </c>
      <c r="AT143" s="185" t="s">
        <v>556</v>
      </c>
      <c r="AU143" s="185" t="s">
        <v>83</v>
      </c>
      <c r="AY143" s="18" t="s">
        <v>149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81</v>
      </c>
      <c r="BK143" s="186">
        <f>ROUND(I143*H143,2)</f>
        <v>0</v>
      </c>
      <c r="BL143" s="18" t="s">
        <v>305</v>
      </c>
      <c r="BM143" s="185" t="s">
        <v>2327</v>
      </c>
    </row>
    <row r="144" spans="1:65" s="2" customFormat="1" ht="11.25">
      <c r="A144" s="35"/>
      <c r="B144" s="36"/>
      <c r="C144" s="37"/>
      <c r="D144" s="187" t="s">
        <v>158</v>
      </c>
      <c r="E144" s="37"/>
      <c r="F144" s="188" t="s">
        <v>2326</v>
      </c>
      <c r="G144" s="37"/>
      <c r="H144" s="37"/>
      <c r="I144" s="189"/>
      <c r="J144" s="37"/>
      <c r="K144" s="37"/>
      <c r="L144" s="40"/>
      <c r="M144" s="190"/>
      <c r="N144" s="191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158</v>
      </c>
      <c r="AU144" s="18" t="s">
        <v>83</v>
      </c>
    </row>
    <row r="145" spans="1:65" s="13" customFormat="1" ht="11.25">
      <c r="B145" s="195"/>
      <c r="C145" s="196"/>
      <c r="D145" s="187" t="s">
        <v>169</v>
      </c>
      <c r="E145" s="197" t="s">
        <v>19</v>
      </c>
      <c r="F145" s="198" t="s">
        <v>2328</v>
      </c>
      <c r="G145" s="196"/>
      <c r="H145" s="199">
        <v>57.5</v>
      </c>
      <c r="I145" s="200"/>
      <c r="J145" s="196"/>
      <c r="K145" s="196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169</v>
      </c>
      <c r="AU145" s="205" t="s">
        <v>83</v>
      </c>
      <c r="AV145" s="13" t="s">
        <v>83</v>
      </c>
      <c r="AW145" s="13" t="s">
        <v>34</v>
      </c>
      <c r="AX145" s="13" t="s">
        <v>81</v>
      </c>
      <c r="AY145" s="205" t="s">
        <v>149</v>
      </c>
    </row>
    <row r="146" spans="1:65" s="2" customFormat="1" ht="16.5" customHeight="1">
      <c r="A146" s="35"/>
      <c r="B146" s="36"/>
      <c r="C146" s="174" t="s">
        <v>329</v>
      </c>
      <c r="D146" s="174" t="s">
        <v>151</v>
      </c>
      <c r="E146" s="175" t="s">
        <v>2329</v>
      </c>
      <c r="F146" s="176" t="s">
        <v>2330</v>
      </c>
      <c r="G146" s="177" t="s">
        <v>174</v>
      </c>
      <c r="H146" s="178">
        <v>82</v>
      </c>
      <c r="I146" s="179"/>
      <c r="J146" s="180">
        <f>ROUND(I146*H146,2)</f>
        <v>0</v>
      </c>
      <c r="K146" s="176" t="s">
        <v>155</v>
      </c>
      <c r="L146" s="40"/>
      <c r="M146" s="181" t="s">
        <v>19</v>
      </c>
      <c r="N146" s="182" t="s">
        <v>44</v>
      </c>
      <c r="O146" s="65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305</v>
      </c>
      <c r="AT146" s="185" t="s">
        <v>151</v>
      </c>
      <c r="AU146" s="185" t="s">
        <v>83</v>
      </c>
      <c r="AY146" s="18" t="s">
        <v>149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81</v>
      </c>
      <c r="BK146" s="186">
        <f>ROUND(I146*H146,2)</f>
        <v>0</v>
      </c>
      <c r="BL146" s="18" t="s">
        <v>305</v>
      </c>
      <c r="BM146" s="185" t="s">
        <v>2331</v>
      </c>
    </row>
    <row r="147" spans="1:65" s="2" customFormat="1" ht="19.5">
      <c r="A147" s="35"/>
      <c r="B147" s="36"/>
      <c r="C147" s="37"/>
      <c r="D147" s="187" t="s">
        <v>158</v>
      </c>
      <c r="E147" s="37"/>
      <c r="F147" s="188" t="s">
        <v>2332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158</v>
      </c>
      <c r="AU147" s="18" t="s">
        <v>83</v>
      </c>
    </row>
    <row r="148" spans="1:65" s="2" customFormat="1" ht="11.25">
      <c r="A148" s="35"/>
      <c r="B148" s="36"/>
      <c r="C148" s="37"/>
      <c r="D148" s="192" t="s">
        <v>160</v>
      </c>
      <c r="E148" s="37"/>
      <c r="F148" s="193" t="s">
        <v>2333</v>
      </c>
      <c r="G148" s="37"/>
      <c r="H148" s="37"/>
      <c r="I148" s="189"/>
      <c r="J148" s="37"/>
      <c r="K148" s="37"/>
      <c r="L148" s="40"/>
      <c r="M148" s="190"/>
      <c r="N148" s="191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160</v>
      </c>
      <c r="AU148" s="18" t="s">
        <v>83</v>
      </c>
    </row>
    <row r="149" spans="1:65" s="2" customFormat="1" ht="16.5" customHeight="1">
      <c r="A149" s="35"/>
      <c r="B149" s="36"/>
      <c r="C149" s="216" t="s">
        <v>338</v>
      </c>
      <c r="D149" s="216" t="s">
        <v>556</v>
      </c>
      <c r="E149" s="217" t="s">
        <v>2334</v>
      </c>
      <c r="F149" s="218" t="s">
        <v>2335</v>
      </c>
      <c r="G149" s="219" t="s">
        <v>174</v>
      </c>
      <c r="H149" s="220">
        <v>82</v>
      </c>
      <c r="I149" s="221"/>
      <c r="J149" s="222">
        <f>ROUND(I149*H149,2)</f>
        <v>0</v>
      </c>
      <c r="K149" s="218" t="s">
        <v>155</v>
      </c>
      <c r="L149" s="223"/>
      <c r="M149" s="224" t="s">
        <v>19</v>
      </c>
      <c r="N149" s="225" t="s">
        <v>44</v>
      </c>
      <c r="O149" s="65"/>
      <c r="P149" s="183">
        <f>O149*H149</f>
        <v>0</v>
      </c>
      <c r="Q149" s="183">
        <v>1.9000000000000001E-4</v>
      </c>
      <c r="R149" s="183">
        <f>Q149*H149</f>
        <v>1.558E-2</v>
      </c>
      <c r="S149" s="183">
        <v>0</v>
      </c>
      <c r="T149" s="18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480</v>
      </c>
      <c r="AT149" s="185" t="s">
        <v>556</v>
      </c>
      <c r="AU149" s="185" t="s">
        <v>83</v>
      </c>
      <c r="AY149" s="18" t="s">
        <v>149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81</v>
      </c>
      <c r="BK149" s="186">
        <f>ROUND(I149*H149,2)</f>
        <v>0</v>
      </c>
      <c r="BL149" s="18" t="s">
        <v>305</v>
      </c>
      <c r="BM149" s="185" t="s">
        <v>2336</v>
      </c>
    </row>
    <row r="150" spans="1:65" s="2" customFormat="1" ht="11.25">
      <c r="A150" s="35"/>
      <c r="B150" s="36"/>
      <c r="C150" s="37"/>
      <c r="D150" s="187" t="s">
        <v>158</v>
      </c>
      <c r="E150" s="37"/>
      <c r="F150" s="188" t="s">
        <v>2335</v>
      </c>
      <c r="G150" s="37"/>
      <c r="H150" s="37"/>
      <c r="I150" s="189"/>
      <c r="J150" s="37"/>
      <c r="K150" s="37"/>
      <c r="L150" s="40"/>
      <c r="M150" s="190"/>
      <c r="N150" s="191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158</v>
      </c>
      <c r="AU150" s="18" t="s">
        <v>83</v>
      </c>
    </row>
    <row r="151" spans="1:65" s="2" customFormat="1" ht="16.5" customHeight="1">
      <c r="A151" s="35"/>
      <c r="B151" s="36"/>
      <c r="C151" s="216" t="s">
        <v>346</v>
      </c>
      <c r="D151" s="216" t="s">
        <v>556</v>
      </c>
      <c r="E151" s="217" t="s">
        <v>2337</v>
      </c>
      <c r="F151" s="218" t="s">
        <v>2338</v>
      </c>
      <c r="G151" s="219" t="s">
        <v>174</v>
      </c>
      <c r="H151" s="220">
        <v>82.8</v>
      </c>
      <c r="I151" s="221"/>
      <c r="J151" s="222">
        <f>ROUND(I151*H151,2)</f>
        <v>0</v>
      </c>
      <c r="K151" s="218" t="s">
        <v>155</v>
      </c>
      <c r="L151" s="223"/>
      <c r="M151" s="224" t="s">
        <v>19</v>
      </c>
      <c r="N151" s="225" t="s">
        <v>44</v>
      </c>
      <c r="O151" s="65"/>
      <c r="P151" s="183">
        <f>O151*H151</f>
        <v>0</v>
      </c>
      <c r="Q151" s="183">
        <v>1.47E-3</v>
      </c>
      <c r="R151" s="183">
        <f>Q151*H151</f>
        <v>0.12171599999999999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480</v>
      </c>
      <c r="AT151" s="185" t="s">
        <v>556</v>
      </c>
      <c r="AU151" s="185" t="s">
        <v>83</v>
      </c>
      <c r="AY151" s="18" t="s">
        <v>149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81</v>
      </c>
      <c r="BK151" s="186">
        <f>ROUND(I151*H151,2)</f>
        <v>0</v>
      </c>
      <c r="BL151" s="18" t="s">
        <v>305</v>
      </c>
      <c r="BM151" s="185" t="s">
        <v>2339</v>
      </c>
    </row>
    <row r="152" spans="1:65" s="2" customFormat="1" ht="11.25">
      <c r="A152" s="35"/>
      <c r="B152" s="36"/>
      <c r="C152" s="37"/>
      <c r="D152" s="187" t="s">
        <v>158</v>
      </c>
      <c r="E152" s="37"/>
      <c r="F152" s="188" t="s">
        <v>2338</v>
      </c>
      <c r="G152" s="37"/>
      <c r="H152" s="37"/>
      <c r="I152" s="189"/>
      <c r="J152" s="37"/>
      <c r="K152" s="37"/>
      <c r="L152" s="40"/>
      <c r="M152" s="190"/>
      <c r="N152" s="191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158</v>
      </c>
      <c r="AU152" s="18" t="s">
        <v>83</v>
      </c>
    </row>
    <row r="153" spans="1:65" s="13" customFormat="1" ht="11.25">
      <c r="B153" s="195"/>
      <c r="C153" s="196"/>
      <c r="D153" s="187" t="s">
        <v>169</v>
      </c>
      <c r="E153" s="197" t="s">
        <v>19</v>
      </c>
      <c r="F153" s="198" t="s">
        <v>2340</v>
      </c>
      <c r="G153" s="196"/>
      <c r="H153" s="199">
        <v>82.8</v>
      </c>
      <c r="I153" s="200"/>
      <c r="J153" s="196"/>
      <c r="K153" s="196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169</v>
      </c>
      <c r="AU153" s="205" t="s">
        <v>83</v>
      </c>
      <c r="AV153" s="13" t="s">
        <v>83</v>
      </c>
      <c r="AW153" s="13" t="s">
        <v>34</v>
      </c>
      <c r="AX153" s="13" t="s">
        <v>81</v>
      </c>
      <c r="AY153" s="205" t="s">
        <v>149</v>
      </c>
    </row>
    <row r="154" spans="1:65" s="2" customFormat="1" ht="16.5" customHeight="1">
      <c r="A154" s="35"/>
      <c r="B154" s="36"/>
      <c r="C154" s="216" t="s">
        <v>352</v>
      </c>
      <c r="D154" s="216" t="s">
        <v>556</v>
      </c>
      <c r="E154" s="217" t="s">
        <v>2341</v>
      </c>
      <c r="F154" s="218" t="s">
        <v>2342</v>
      </c>
      <c r="G154" s="219" t="s">
        <v>174</v>
      </c>
      <c r="H154" s="220">
        <v>18.399999999999999</v>
      </c>
      <c r="I154" s="221"/>
      <c r="J154" s="222">
        <f>ROUND(I154*H154,2)</f>
        <v>0</v>
      </c>
      <c r="K154" s="218" t="s">
        <v>155</v>
      </c>
      <c r="L154" s="223"/>
      <c r="M154" s="224" t="s">
        <v>19</v>
      </c>
      <c r="N154" s="225" t="s">
        <v>44</v>
      </c>
      <c r="O154" s="65"/>
      <c r="P154" s="183">
        <f>O154*H154</f>
        <v>0</v>
      </c>
      <c r="Q154" s="183">
        <v>8.9999999999999998E-4</v>
      </c>
      <c r="R154" s="183">
        <f>Q154*H154</f>
        <v>1.6559999999999998E-2</v>
      </c>
      <c r="S154" s="183">
        <v>0</v>
      </c>
      <c r="T154" s="18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480</v>
      </c>
      <c r="AT154" s="185" t="s">
        <v>556</v>
      </c>
      <c r="AU154" s="185" t="s">
        <v>83</v>
      </c>
      <c r="AY154" s="18" t="s">
        <v>149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8" t="s">
        <v>81</v>
      </c>
      <c r="BK154" s="186">
        <f>ROUND(I154*H154,2)</f>
        <v>0</v>
      </c>
      <c r="BL154" s="18" t="s">
        <v>305</v>
      </c>
      <c r="BM154" s="185" t="s">
        <v>2343</v>
      </c>
    </row>
    <row r="155" spans="1:65" s="2" customFormat="1" ht="11.25">
      <c r="A155" s="35"/>
      <c r="B155" s="36"/>
      <c r="C155" s="37"/>
      <c r="D155" s="187" t="s">
        <v>158</v>
      </c>
      <c r="E155" s="37"/>
      <c r="F155" s="188" t="s">
        <v>2342</v>
      </c>
      <c r="G155" s="37"/>
      <c r="H155" s="37"/>
      <c r="I155" s="189"/>
      <c r="J155" s="37"/>
      <c r="K155" s="37"/>
      <c r="L155" s="40"/>
      <c r="M155" s="190"/>
      <c r="N155" s="191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158</v>
      </c>
      <c r="AU155" s="18" t="s">
        <v>83</v>
      </c>
    </row>
    <row r="156" spans="1:65" s="13" customFormat="1" ht="11.25">
      <c r="B156" s="195"/>
      <c r="C156" s="196"/>
      <c r="D156" s="187" t="s">
        <v>169</v>
      </c>
      <c r="E156" s="197" t="s">
        <v>19</v>
      </c>
      <c r="F156" s="198" t="s">
        <v>2344</v>
      </c>
      <c r="G156" s="196"/>
      <c r="H156" s="199">
        <v>18.399999999999999</v>
      </c>
      <c r="I156" s="200"/>
      <c r="J156" s="196"/>
      <c r="K156" s="196"/>
      <c r="L156" s="201"/>
      <c r="M156" s="202"/>
      <c r="N156" s="203"/>
      <c r="O156" s="203"/>
      <c r="P156" s="203"/>
      <c r="Q156" s="203"/>
      <c r="R156" s="203"/>
      <c r="S156" s="203"/>
      <c r="T156" s="204"/>
      <c r="AT156" s="205" t="s">
        <v>169</v>
      </c>
      <c r="AU156" s="205" t="s">
        <v>83</v>
      </c>
      <c r="AV156" s="13" t="s">
        <v>83</v>
      </c>
      <c r="AW156" s="13" t="s">
        <v>34</v>
      </c>
      <c r="AX156" s="13" t="s">
        <v>81</v>
      </c>
      <c r="AY156" s="205" t="s">
        <v>149</v>
      </c>
    </row>
    <row r="157" spans="1:65" s="2" customFormat="1" ht="16.5" customHeight="1">
      <c r="A157" s="35"/>
      <c r="B157" s="36"/>
      <c r="C157" s="174" t="s">
        <v>7</v>
      </c>
      <c r="D157" s="174" t="s">
        <v>151</v>
      </c>
      <c r="E157" s="175" t="s">
        <v>2345</v>
      </c>
      <c r="F157" s="176" t="s">
        <v>2346</v>
      </c>
      <c r="G157" s="177" t="s">
        <v>174</v>
      </c>
      <c r="H157" s="178">
        <v>77</v>
      </c>
      <c r="I157" s="179"/>
      <c r="J157" s="180">
        <f>ROUND(I157*H157,2)</f>
        <v>0</v>
      </c>
      <c r="K157" s="176" t="s">
        <v>155</v>
      </c>
      <c r="L157" s="40"/>
      <c r="M157" s="181" t="s">
        <v>19</v>
      </c>
      <c r="N157" s="182" t="s">
        <v>44</v>
      </c>
      <c r="O157" s="65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305</v>
      </c>
      <c r="AT157" s="185" t="s">
        <v>151</v>
      </c>
      <c r="AU157" s="185" t="s">
        <v>83</v>
      </c>
      <c r="AY157" s="18" t="s">
        <v>149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8" t="s">
        <v>81</v>
      </c>
      <c r="BK157" s="186">
        <f>ROUND(I157*H157,2)</f>
        <v>0</v>
      </c>
      <c r="BL157" s="18" t="s">
        <v>305</v>
      </c>
      <c r="BM157" s="185" t="s">
        <v>2347</v>
      </c>
    </row>
    <row r="158" spans="1:65" s="2" customFormat="1" ht="11.25">
      <c r="A158" s="35"/>
      <c r="B158" s="36"/>
      <c r="C158" s="37"/>
      <c r="D158" s="187" t="s">
        <v>158</v>
      </c>
      <c r="E158" s="37"/>
      <c r="F158" s="188" t="s">
        <v>2348</v>
      </c>
      <c r="G158" s="37"/>
      <c r="H158" s="37"/>
      <c r="I158" s="189"/>
      <c r="J158" s="37"/>
      <c r="K158" s="37"/>
      <c r="L158" s="40"/>
      <c r="M158" s="190"/>
      <c r="N158" s="191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158</v>
      </c>
      <c r="AU158" s="18" t="s">
        <v>83</v>
      </c>
    </row>
    <row r="159" spans="1:65" s="2" customFormat="1" ht="11.25">
      <c r="A159" s="35"/>
      <c r="B159" s="36"/>
      <c r="C159" s="37"/>
      <c r="D159" s="192" t="s">
        <v>160</v>
      </c>
      <c r="E159" s="37"/>
      <c r="F159" s="193" t="s">
        <v>2349</v>
      </c>
      <c r="G159" s="37"/>
      <c r="H159" s="37"/>
      <c r="I159" s="189"/>
      <c r="J159" s="37"/>
      <c r="K159" s="37"/>
      <c r="L159" s="40"/>
      <c r="M159" s="190"/>
      <c r="N159" s="191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160</v>
      </c>
      <c r="AU159" s="18" t="s">
        <v>83</v>
      </c>
    </row>
    <row r="160" spans="1:65" s="2" customFormat="1" ht="16.5" customHeight="1">
      <c r="A160" s="35"/>
      <c r="B160" s="36"/>
      <c r="C160" s="216" t="s">
        <v>368</v>
      </c>
      <c r="D160" s="216" t="s">
        <v>556</v>
      </c>
      <c r="E160" s="217" t="s">
        <v>2341</v>
      </c>
      <c r="F160" s="218" t="s">
        <v>2342</v>
      </c>
      <c r="G160" s="219" t="s">
        <v>174</v>
      </c>
      <c r="H160" s="220">
        <v>110.4</v>
      </c>
      <c r="I160" s="221"/>
      <c r="J160" s="222">
        <f>ROUND(I160*H160,2)</f>
        <v>0</v>
      </c>
      <c r="K160" s="218" t="s">
        <v>155</v>
      </c>
      <c r="L160" s="223"/>
      <c r="M160" s="224" t="s">
        <v>19</v>
      </c>
      <c r="N160" s="225" t="s">
        <v>44</v>
      </c>
      <c r="O160" s="65"/>
      <c r="P160" s="183">
        <f>O160*H160</f>
        <v>0</v>
      </c>
      <c r="Q160" s="183">
        <v>8.9999999999999998E-4</v>
      </c>
      <c r="R160" s="183">
        <f>Q160*H160</f>
        <v>9.9360000000000004E-2</v>
      </c>
      <c r="S160" s="183">
        <v>0</v>
      </c>
      <c r="T160" s="18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480</v>
      </c>
      <c r="AT160" s="185" t="s">
        <v>556</v>
      </c>
      <c r="AU160" s="185" t="s">
        <v>83</v>
      </c>
      <c r="AY160" s="18" t="s">
        <v>149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8" t="s">
        <v>81</v>
      </c>
      <c r="BK160" s="186">
        <f>ROUND(I160*H160,2)</f>
        <v>0</v>
      </c>
      <c r="BL160" s="18" t="s">
        <v>305</v>
      </c>
      <c r="BM160" s="185" t="s">
        <v>2350</v>
      </c>
    </row>
    <row r="161" spans="1:65" s="2" customFormat="1" ht="11.25">
      <c r="A161" s="35"/>
      <c r="B161" s="36"/>
      <c r="C161" s="37"/>
      <c r="D161" s="187" t="s">
        <v>158</v>
      </c>
      <c r="E161" s="37"/>
      <c r="F161" s="188" t="s">
        <v>2342</v>
      </c>
      <c r="G161" s="37"/>
      <c r="H161" s="37"/>
      <c r="I161" s="189"/>
      <c r="J161" s="37"/>
      <c r="K161" s="37"/>
      <c r="L161" s="40"/>
      <c r="M161" s="190"/>
      <c r="N161" s="191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158</v>
      </c>
      <c r="AU161" s="18" t="s">
        <v>83</v>
      </c>
    </row>
    <row r="162" spans="1:65" s="13" customFormat="1" ht="11.25">
      <c r="B162" s="195"/>
      <c r="C162" s="196"/>
      <c r="D162" s="187" t="s">
        <v>169</v>
      </c>
      <c r="E162" s="197" t="s">
        <v>19</v>
      </c>
      <c r="F162" s="198" t="s">
        <v>2351</v>
      </c>
      <c r="G162" s="196"/>
      <c r="H162" s="199">
        <v>110.4</v>
      </c>
      <c r="I162" s="200"/>
      <c r="J162" s="196"/>
      <c r="K162" s="196"/>
      <c r="L162" s="201"/>
      <c r="M162" s="202"/>
      <c r="N162" s="203"/>
      <c r="O162" s="203"/>
      <c r="P162" s="203"/>
      <c r="Q162" s="203"/>
      <c r="R162" s="203"/>
      <c r="S162" s="203"/>
      <c r="T162" s="204"/>
      <c r="AT162" s="205" t="s">
        <v>169</v>
      </c>
      <c r="AU162" s="205" t="s">
        <v>83</v>
      </c>
      <c r="AV162" s="13" t="s">
        <v>83</v>
      </c>
      <c r="AW162" s="13" t="s">
        <v>34</v>
      </c>
      <c r="AX162" s="13" t="s">
        <v>81</v>
      </c>
      <c r="AY162" s="205" t="s">
        <v>149</v>
      </c>
    </row>
    <row r="163" spans="1:65" s="2" customFormat="1" ht="16.5" customHeight="1">
      <c r="A163" s="35"/>
      <c r="B163" s="36"/>
      <c r="C163" s="174" t="s">
        <v>386</v>
      </c>
      <c r="D163" s="174" t="s">
        <v>151</v>
      </c>
      <c r="E163" s="175" t="s">
        <v>2352</v>
      </c>
      <c r="F163" s="176" t="s">
        <v>2353</v>
      </c>
      <c r="G163" s="177" t="s">
        <v>483</v>
      </c>
      <c r="H163" s="178">
        <v>9</v>
      </c>
      <c r="I163" s="179"/>
      <c r="J163" s="180">
        <f>ROUND(I163*H163,2)</f>
        <v>0</v>
      </c>
      <c r="K163" s="176" t="s">
        <v>155</v>
      </c>
      <c r="L163" s="40"/>
      <c r="M163" s="181" t="s">
        <v>19</v>
      </c>
      <c r="N163" s="182" t="s">
        <v>44</v>
      </c>
      <c r="O163" s="65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305</v>
      </c>
      <c r="AT163" s="185" t="s">
        <v>151</v>
      </c>
      <c r="AU163" s="185" t="s">
        <v>83</v>
      </c>
      <c r="AY163" s="18" t="s">
        <v>149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8" t="s">
        <v>81</v>
      </c>
      <c r="BK163" s="186">
        <f>ROUND(I163*H163,2)</f>
        <v>0</v>
      </c>
      <c r="BL163" s="18" t="s">
        <v>305</v>
      </c>
      <c r="BM163" s="185" t="s">
        <v>2354</v>
      </c>
    </row>
    <row r="164" spans="1:65" s="2" customFormat="1" ht="11.25">
      <c r="A164" s="35"/>
      <c r="B164" s="36"/>
      <c r="C164" s="37"/>
      <c r="D164" s="187" t="s">
        <v>158</v>
      </c>
      <c r="E164" s="37"/>
      <c r="F164" s="188" t="s">
        <v>2355</v>
      </c>
      <c r="G164" s="37"/>
      <c r="H164" s="37"/>
      <c r="I164" s="189"/>
      <c r="J164" s="37"/>
      <c r="K164" s="37"/>
      <c r="L164" s="40"/>
      <c r="M164" s="190"/>
      <c r="N164" s="191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158</v>
      </c>
      <c r="AU164" s="18" t="s">
        <v>83</v>
      </c>
    </row>
    <row r="165" spans="1:65" s="2" customFormat="1" ht="11.25">
      <c r="A165" s="35"/>
      <c r="B165" s="36"/>
      <c r="C165" s="37"/>
      <c r="D165" s="192" t="s">
        <v>160</v>
      </c>
      <c r="E165" s="37"/>
      <c r="F165" s="193" t="s">
        <v>2356</v>
      </c>
      <c r="G165" s="37"/>
      <c r="H165" s="37"/>
      <c r="I165" s="189"/>
      <c r="J165" s="37"/>
      <c r="K165" s="37"/>
      <c r="L165" s="40"/>
      <c r="M165" s="190"/>
      <c r="N165" s="19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160</v>
      </c>
      <c r="AU165" s="18" t="s">
        <v>83</v>
      </c>
    </row>
    <row r="166" spans="1:65" s="2" customFormat="1" ht="16.5" customHeight="1">
      <c r="A166" s="35"/>
      <c r="B166" s="36"/>
      <c r="C166" s="216" t="s">
        <v>406</v>
      </c>
      <c r="D166" s="216" t="s">
        <v>556</v>
      </c>
      <c r="E166" s="217" t="s">
        <v>2357</v>
      </c>
      <c r="F166" s="218" t="s">
        <v>2358</v>
      </c>
      <c r="G166" s="219" t="s">
        <v>483</v>
      </c>
      <c r="H166" s="220">
        <v>9</v>
      </c>
      <c r="I166" s="221"/>
      <c r="J166" s="222">
        <f>ROUND(I166*H166,2)</f>
        <v>0</v>
      </c>
      <c r="K166" s="218" t="s">
        <v>155</v>
      </c>
      <c r="L166" s="223"/>
      <c r="M166" s="224" t="s">
        <v>19</v>
      </c>
      <c r="N166" s="225" t="s">
        <v>44</v>
      </c>
      <c r="O166" s="65"/>
      <c r="P166" s="183">
        <f>O166*H166</f>
        <v>0</v>
      </c>
      <c r="Q166" s="183">
        <v>1.5E-3</v>
      </c>
      <c r="R166" s="183">
        <f>Q166*H166</f>
        <v>1.35E-2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480</v>
      </c>
      <c r="AT166" s="185" t="s">
        <v>556</v>
      </c>
      <c r="AU166" s="185" t="s">
        <v>83</v>
      </c>
      <c r="AY166" s="18" t="s">
        <v>149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81</v>
      </c>
      <c r="BK166" s="186">
        <f>ROUND(I166*H166,2)</f>
        <v>0</v>
      </c>
      <c r="BL166" s="18" t="s">
        <v>305</v>
      </c>
      <c r="BM166" s="185" t="s">
        <v>2359</v>
      </c>
    </row>
    <row r="167" spans="1:65" s="2" customFormat="1" ht="11.25">
      <c r="A167" s="35"/>
      <c r="B167" s="36"/>
      <c r="C167" s="37"/>
      <c r="D167" s="187" t="s">
        <v>158</v>
      </c>
      <c r="E167" s="37"/>
      <c r="F167" s="188" t="s">
        <v>2358</v>
      </c>
      <c r="G167" s="37"/>
      <c r="H167" s="37"/>
      <c r="I167" s="189"/>
      <c r="J167" s="37"/>
      <c r="K167" s="37"/>
      <c r="L167" s="40"/>
      <c r="M167" s="190"/>
      <c r="N167" s="191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158</v>
      </c>
      <c r="AU167" s="18" t="s">
        <v>83</v>
      </c>
    </row>
    <row r="168" spans="1:65" s="2" customFormat="1" ht="16.5" customHeight="1">
      <c r="A168" s="35"/>
      <c r="B168" s="36"/>
      <c r="C168" s="174" t="s">
        <v>412</v>
      </c>
      <c r="D168" s="174" t="s">
        <v>151</v>
      </c>
      <c r="E168" s="175" t="s">
        <v>2360</v>
      </c>
      <c r="F168" s="176" t="s">
        <v>2361</v>
      </c>
      <c r="G168" s="177" t="s">
        <v>483</v>
      </c>
      <c r="H168" s="178">
        <v>11</v>
      </c>
      <c r="I168" s="179"/>
      <c r="J168" s="180">
        <f>ROUND(I168*H168,2)</f>
        <v>0</v>
      </c>
      <c r="K168" s="176" t="s">
        <v>155</v>
      </c>
      <c r="L168" s="40"/>
      <c r="M168" s="181" t="s">
        <v>19</v>
      </c>
      <c r="N168" s="182" t="s">
        <v>44</v>
      </c>
      <c r="O168" s="65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305</v>
      </c>
      <c r="AT168" s="185" t="s">
        <v>151</v>
      </c>
      <c r="AU168" s="185" t="s">
        <v>83</v>
      </c>
      <c r="AY168" s="18" t="s">
        <v>149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81</v>
      </c>
      <c r="BK168" s="186">
        <f>ROUND(I168*H168,2)</f>
        <v>0</v>
      </c>
      <c r="BL168" s="18" t="s">
        <v>305</v>
      </c>
      <c r="BM168" s="185" t="s">
        <v>2362</v>
      </c>
    </row>
    <row r="169" spans="1:65" s="2" customFormat="1" ht="11.25">
      <c r="A169" s="35"/>
      <c r="B169" s="36"/>
      <c r="C169" s="37"/>
      <c r="D169" s="187" t="s">
        <v>158</v>
      </c>
      <c r="E169" s="37"/>
      <c r="F169" s="188" t="s">
        <v>2363</v>
      </c>
      <c r="G169" s="37"/>
      <c r="H169" s="37"/>
      <c r="I169" s="189"/>
      <c r="J169" s="37"/>
      <c r="K169" s="37"/>
      <c r="L169" s="40"/>
      <c r="M169" s="190"/>
      <c r="N169" s="191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158</v>
      </c>
      <c r="AU169" s="18" t="s">
        <v>83</v>
      </c>
    </row>
    <row r="170" spans="1:65" s="2" customFormat="1" ht="11.25">
      <c r="A170" s="35"/>
      <c r="B170" s="36"/>
      <c r="C170" s="37"/>
      <c r="D170" s="192" t="s">
        <v>160</v>
      </c>
      <c r="E170" s="37"/>
      <c r="F170" s="193" t="s">
        <v>2364</v>
      </c>
      <c r="G170" s="37"/>
      <c r="H170" s="37"/>
      <c r="I170" s="189"/>
      <c r="J170" s="37"/>
      <c r="K170" s="37"/>
      <c r="L170" s="40"/>
      <c r="M170" s="190"/>
      <c r="N170" s="191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160</v>
      </c>
      <c r="AU170" s="18" t="s">
        <v>83</v>
      </c>
    </row>
    <row r="171" spans="1:65" s="2" customFormat="1" ht="21.75" customHeight="1">
      <c r="A171" s="35"/>
      <c r="B171" s="36"/>
      <c r="C171" s="216" t="s">
        <v>421</v>
      </c>
      <c r="D171" s="216" t="s">
        <v>556</v>
      </c>
      <c r="E171" s="217" t="s">
        <v>2365</v>
      </c>
      <c r="F171" s="218" t="s">
        <v>2366</v>
      </c>
      <c r="G171" s="219" t="s">
        <v>483</v>
      </c>
      <c r="H171" s="220">
        <v>11</v>
      </c>
      <c r="I171" s="221"/>
      <c r="J171" s="222">
        <f>ROUND(I171*H171,2)</f>
        <v>0</v>
      </c>
      <c r="K171" s="218" t="s">
        <v>155</v>
      </c>
      <c r="L171" s="223"/>
      <c r="M171" s="224" t="s">
        <v>19</v>
      </c>
      <c r="N171" s="225" t="s">
        <v>44</v>
      </c>
      <c r="O171" s="65"/>
      <c r="P171" s="183">
        <f>O171*H171</f>
        <v>0</v>
      </c>
      <c r="Q171" s="183">
        <v>9.0000000000000006E-5</v>
      </c>
      <c r="R171" s="183">
        <f>Q171*H171</f>
        <v>9.8999999999999999E-4</v>
      </c>
      <c r="S171" s="183">
        <v>0</v>
      </c>
      <c r="T171" s="18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5" t="s">
        <v>480</v>
      </c>
      <c r="AT171" s="185" t="s">
        <v>556</v>
      </c>
      <c r="AU171" s="185" t="s">
        <v>83</v>
      </c>
      <c r="AY171" s="18" t="s">
        <v>149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8" t="s">
        <v>81</v>
      </c>
      <c r="BK171" s="186">
        <f>ROUND(I171*H171,2)</f>
        <v>0</v>
      </c>
      <c r="BL171" s="18" t="s">
        <v>305</v>
      </c>
      <c r="BM171" s="185" t="s">
        <v>2367</v>
      </c>
    </row>
    <row r="172" spans="1:65" s="2" customFormat="1" ht="11.25">
      <c r="A172" s="35"/>
      <c r="B172" s="36"/>
      <c r="C172" s="37"/>
      <c r="D172" s="187" t="s">
        <v>158</v>
      </c>
      <c r="E172" s="37"/>
      <c r="F172" s="188" t="s">
        <v>2366</v>
      </c>
      <c r="G172" s="37"/>
      <c r="H172" s="37"/>
      <c r="I172" s="189"/>
      <c r="J172" s="37"/>
      <c r="K172" s="37"/>
      <c r="L172" s="40"/>
      <c r="M172" s="190"/>
      <c r="N172" s="191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158</v>
      </c>
      <c r="AU172" s="18" t="s">
        <v>83</v>
      </c>
    </row>
    <row r="173" spans="1:65" s="2" customFormat="1" ht="16.5" customHeight="1">
      <c r="A173" s="35"/>
      <c r="B173" s="36"/>
      <c r="C173" s="174" t="s">
        <v>428</v>
      </c>
      <c r="D173" s="174" t="s">
        <v>151</v>
      </c>
      <c r="E173" s="175" t="s">
        <v>2368</v>
      </c>
      <c r="F173" s="176" t="s">
        <v>2369</v>
      </c>
      <c r="G173" s="177" t="s">
        <v>483</v>
      </c>
      <c r="H173" s="178">
        <v>10</v>
      </c>
      <c r="I173" s="179"/>
      <c r="J173" s="180">
        <f>ROUND(I173*H173,2)</f>
        <v>0</v>
      </c>
      <c r="K173" s="176" t="s">
        <v>155</v>
      </c>
      <c r="L173" s="40"/>
      <c r="M173" s="181" t="s">
        <v>19</v>
      </c>
      <c r="N173" s="182" t="s">
        <v>44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305</v>
      </c>
      <c r="AT173" s="185" t="s">
        <v>151</v>
      </c>
      <c r="AU173" s="185" t="s">
        <v>83</v>
      </c>
      <c r="AY173" s="18" t="s">
        <v>149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81</v>
      </c>
      <c r="BK173" s="186">
        <f>ROUND(I173*H173,2)</f>
        <v>0</v>
      </c>
      <c r="BL173" s="18" t="s">
        <v>305</v>
      </c>
      <c r="BM173" s="185" t="s">
        <v>2370</v>
      </c>
    </row>
    <row r="174" spans="1:65" s="2" customFormat="1" ht="19.5">
      <c r="A174" s="35"/>
      <c r="B174" s="36"/>
      <c r="C174" s="37"/>
      <c r="D174" s="187" t="s">
        <v>158</v>
      </c>
      <c r="E174" s="37"/>
      <c r="F174" s="188" t="s">
        <v>2371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158</v>
      </c>
      <c r="AU174" s="18" t="s">
        <v>83</v>
      </c>
    </row>
    <row r="175" spans="1:65" s="2" customFormat="1" ht="11.25">
      <c r="A175" s="35"/>
      <c r="B175" s="36"/>
      <c r="C175" s="37"/>
      <c r="D175" s="192" t="s">
        <v>160</v>
      </c>
      <c r="E175" s="37"/>
      <c r="F175" s="193" t="s">
        <v>2372</v>
      </c>
      <c r="G175" s="37"/>
      <c r="H175" s="37"/>
      <c r="I175" s="189"/>
      <c r="J175" s="37"/>
      <c r="K175" s="37"/>
      <c r="L175" s="40"/>
      <c r="M175" s="190"/>
      <c r="N175" s="191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160</v>
      </c>
      <c r="AU175" s="18" t="s">
        <v>83</v>
      </c>
    </row>
    <row r="176" spans="1:65" s="2" customFormat="1" ht="16.5" customHeight="1">
      <c r="A176" s="35"/>
      <c r="B176" s="36"/>
      <c r="C176" s="216" t="s">
        <v>435</v>
      </c>
      <c r="D176" s="216" t="s">
        <v>556</v>
      </c>
      <c r="E176" s="217" t="s">
        <v>2373</v>
      </c>
      <c r="F176" s="218" t="s">
        <v>2374</v>
      </c>
      <c r="G176" s="219" t="s">
        <v>483</v>
      </c>
      <c r="H176" s="220">
        <v>10</v>
      </c>
      <c r="I176" s="221"/>
      <c r="J176" s="222">
        <f>ROUND(I176*H176,2)</f>
        <v>0</v>
      </c>
      <c r="K176" s="218" t="s">
        <v>155</v>
      </c>
      <c r="L176" s="223"/>
      <c r="M176" s="224" t="s">
        <v>19</v>
      </c>
      <c r="N176" s="225" t="s">
        <v>44</v>
      </c>
      <c r="O176" s="65"/>
      <c r="P176" s="183">
        <f>O176*H176</f>
        <v>0</v>
      </c>
      <c r="Q176" s="183">
        <v>9.0000000000000006E-5</v>
      </c>
      <c r="R176" s="183">
        <f>Q176*H176</f>
        <v>9.0000000000000008E-4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480</v>
      </c>
      <c r="AT176" s="185" t="s">
        <v>556</v>
      </c>
      <c r="AU176" s="185" t="s">
        <v>83</v>
      </c>
      <c r="AY176" s="18" t="s">
        <v>149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81</v>
      </c>
      <c r="BK176" s="186">
        <f>ROUND(I176*H176,2)</f>
        <v>0</v>
      </c>
      <c r="BL176" s="18" t="s">
        <v>305</v>
      </c>
      <c r="BM176" s="185" t="s">
        <v>2375</v>
      </c>
    </row>
    <row r="177" spans="1:65" s="2" customFormat="1" ht="11.25">
      <c r="A177" s="35"/>
      <c r="B177" s="36"/>
      <c r="C177" s="37"/>
      <c r="D177" s="187" t="s">
        <v>158</v>
      </c>
      <c r="E177" s="37"/>
      <c r="F177" s="188" t="s">
        <v>2374</v>
      </c>
      <c r="G177" s="37"/>
      <c r="H177" s="37"/>
      <c r="I177" s="189"/>
      <c r="J177" s="37"/>
      <c r="K177" s="37"/>
      <c r="L177" s="40"/>
      <c r="M177" s="190"/>
      <c r="N177" s="191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158</v>
      </c>
      <c r="AU177" s="18" t="s">
        <v>83</v>
      </c>
    </row>
    <row r="178" spans="1:65" s="2" customFormat="1" ht="21.75" customHeight="1">
      <c r="A178" s="35"/>
      <c r="B178" s="36"/>
      <c r="C178" s="174" t="s">
        <v>441</v>
      </c>
      <c r="D178" s="174" t="s">
        <v>151</v>
      </c>
      <c r="E178" s="175" t="s">
        <v>2376</v>
      </c>
      <c r="F178" s="176" t="s">
        <v>2377</v>
      </c>
      <c r="G178" s="177" t="s">
        <v>483</v>
      </c>
      <c r="H178" s="178">
        <v>50</v>
      </c>
      <c r="I178" s="179"/>
      <c r="J178" s="180">
        <f>ROUND(I178*H178,2)</f>
        <v>0</v>
      </c>
      <c r="K178" s="176" t="s">
        <v>155</v>
      </c>
      <c r="L178" s="40"/>
      <c r="M178" s="181" t="s">
        <v>19</v>
      </c>
      <c r="N178" s="182" t="s">
        <v>44</v>
      </c>
      <c r="O178" s="65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305</v>
      </c>
      <c r="AT178" s="185" t="s">
        <v>151</v>
      </c>
      <c r="AU178" s="185" t="s">
        <v>83</v>
      </c>
      <c r="AY178" s="18" t="s">
        <v>149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81</v>
      </c>
      <c r="BK178" s="186">
        <f>ROUND(I178*H178,2)</f>
        <v>0</v>
      </c>
      <c r="BL178" s="18" t="s">
        <v>305</v>
      </c>
      <c r="BM178" s="185" t="s">
        <v>2378</v>
      </c>
    </row>
    <row r="179" spans="1:65" s="2" customFormat="1" ht="19.5">
      <c r="A179" s="35"/>
      <c r="B179" s="36"/>
      <c r="C179" s="37"/>
      <c r="D179" s="187" t="s">
        <v>158</v>
      </c>
      <c r="E179" s="37"/>
      <c r="F179" s="188" t="s">
        <v>2379</v>
      </c>
      <c r="G179" s="37"/>
      <c r="H179" s="37"/>
      <c r="I179" s="189"/>
      <c r="J179" s="37"/>
      <c r="K179" s="37"/>
      <c r="L179" s="40"/>
      <c r="M179" s="190"/>
      <c r="N179" s="191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158</v>
      </c>
      <c r="AU179" s="18" t="s">
        <v>83</v>
      </c>
    </row>
    <row r="180" spans="1:65" s="2" customFormat="1" ht="11.25">
      <c r="A180" s="35"/>
      <c r="B180" s="36"/>
      <c r="C180" s="37"/>
      <c r="D180" s="192" t="s">
        <v>160</v>
      </c>
      <c r="E180" s="37"/>
      <c r="F180" s="193" t="s">
        <v>2380</v>
      </c>
      <c r="G180" s="37"/>
      <c r="H180" s="37"/>
      <c r="I180" s="189"/>
      <c r="J180" s="37"/>
      <c r="K180" s="37"/>
      <c r="L180" s="40"/>
      <c r="M180" s="190"/>
      <c r="N180" s="191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160</v>
      </c>
      <c r="AU180" s="18" t="s">
        <v>83</v>
      </c>
    </row>
    <row r="181" spans="1:65" s="2" customFormat="1" ht="16.5" customHeight="1">
      <c r="A181" s="35"/>
      <c r="B181" s="36"/>
      <c r="C181" s="216" t="s">
        <v>457</v>
      </c>
      <c r="D181" s="216" t="s">
        <v>556</v>
      </c>
      <c r="E181" s="217" t="s">
        <v>2381</v>
      </c>
      <c r="F181" s="218" t="s">
        <v>2382</v>
      </c>
      <c r="G181" s="219" t="s">
        <v>483</v>
      </c>
      <c r="H181" s="220">
        <v>50</v>
      </c>
      <c r="I181" s="221"/>
      <c r="J181" s="222">
        <f>ROUND(I181*H181,2)</f>
        <v>0</v>
      </c>
      <c r="K181" s="218" t="s">
        <v>155</v>
      </c>
      <c r="L181" s="223"/>
      <c r="M181" s="224" t="s">
        <v>19</v>
      </c>
      <c r="N181" s="225" t="s">
        <v>44</v>
      </c>
      <c r="O181" s="65"/>
      <c r="P181" s="183">
        <f>O181*H181</f>
        <v>0</v>
      </c>
      <c r="Q181" s="183">
        <v>1E-4</v>
      </c>
      <c r="R181" s="183">
        <f>Q181*H181</f>
        <v>5.0000000000000001E-3</v>
      </c>
      <c r="S181" s="183">
        <v>0</v>
      </c>
      <c r="T181" s="18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5" t="s">
        <v>480</v>
      </c>
      <c r="AT181" s="185" t="s">
        <v>556</v>
      </c>
      <c r="AU181" s="185" t="s">
        <v>83</v>
      </c>
      <c r="AY181" s="18" t="s">
        <v>149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8" t="s">
        <v>81</v>
      </c>
      <c r="BK181" s="186">
        <f>ROUND(I181*H181,2)</f>
        <v>0</v>
      </c>
      <c r="BL181" s="18" t="s">
        <v>305</v>
      </c>
      <c r="BM181" s="185" t="s">
        <v>2383</v>
      </c>
    </row>
    <row r="182" spans="1:65" s="2" customFormat="1" ht="11.25">
      <c r="A182" s="35"/>
      <c r="B182" s="36"/>
      <c r="C182" s="37"/>
      <c r="D182" s="187" t="s">
        <v>158</v>
      </c>
      <c r="E182" s="37"/>
      <c r="F182" s="188" t="s">
        <v>2382</v>
      </c>
      <c r="G182" s="37"/>
      <c r="H182" s="37"/>
      <c r="I182" s="189"/>
      <c r="J182" s="37"/>
      <c r="K182" s="37"/>
      <c r="L182" s="40"/>
      <c r="M182" s="190"/>
      <c r="N182" s="191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158</v>
      </c>
      <c r="AU182" s="18" t="s">
        <v>83</v>
      </c>
    </row>
    <row r="183" spans="1:65" s="2" customFormat="1" ht="24.2" customHeight="1">
      <c r="A183" s="35"/>
      <c r="B183" s="36"/>
      <c r="C183" s="174" t="s">
        <v>471</v>
      </c>
      <c r="D183" s="174" t="s">
        <v>151</v>
      </c>
      <c r="E183" s="175" t="s">
        <v>2384</v>
      </c>
      <c r="F183" s="176" t="s">
        <v>2385</v>
      </c>
      <c r="G183" s="177" t="s">
        <v>483</v>
      </c>
      <c r="H183" s="178">
        <v>2</v>
      </c>
      <c r="I183" s="179"/>
      <c r="J183" s="180">
        <f>ROUND(I183*H183,2)</f>
        <v>0</v>
      </c>
      <c r="K183" s="176" t="s">
        <v>155</v>
      </c>
      <c r="L183" s="40"/>
      <c r="M183" s="181" t="s">
        <v>19</v>
      </c>
      <c r="N183" s="182" t="s">
        <v>44</v>
      </c>
      <c r="O183" s="65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5" t="s">
        <v>305</v>
      </c>
      <c r="AT183" s="185" t="s">
        <v>151</v>
      </c>
      <c r="AU183" s="185" t="s">
        <v>83</v>
      </c>
      <c r="AY183" s="18" t="s">
        <v>149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8" t="s">
        <v>81</v>
      </c>
      <c r="BK183" s="186">
        <f>ROUND(I183*H183,2)</f>
        <v>0</v>
      </c>
      <c r="BL183" s="18" t="s">
        <v>305</v>
      </c>
      <c r="BM183" s="185" t="s">
        <v>2386</v>
      </c>
    </row>
    <row r="184" spans="1:65" s="2" customFormat="1" ht="19.5">
      <c r="A184" s="35"/>
      <c r="B184" s="36"/>
      <c r="C184" s="37"/>
      <c r="D184" s="187" t="s">
        <v>158</v>
      </c>
      <c r="E184" s="37"/>
      <c r="F184" s="188" t="s">
        <v>2387</v>
      </c>
      <c r="G184" s="37"/>
      <c r="H184" s="37"/>
      <c r="I184" s="189"/>
      <c r="J184" s="37"/>
      <c r="K184" s="37"/>
      <c r="L184" s="40"/>
      <c r="M184" s="190"/>
      <c r="N184" s="191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158</v>
      </c>
      <c r="AU184" s="18" t="s">
        <v>83</v>
      </c>
    </row>
    <row r="185" spans="1:65" s="2" customFormat="1" ht="11.25">
      <c r="A185" s="35"/>
      <c r="B185" s="36"/>
      <c r="C185" s="37"/>
      <c r="D185" s="192" t="s">
        <v>160</v>
      </c>
      <c r="E185" s="37"/>
      <c r="F185" s="193" t="s">
        <v>2388</v>
      </c>
      <c r="G185" s="37"/>
      <c r="H185" s="37"/>
      <c r="I185" s="189"/>
      <c r="J185" s="37"/>
      <c r="K185" s="37"/>
      <c r="L185" s="40"/>
      <c r="M185" s="190"/>
      <c r="N185" s="191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160</v>
      </c>
      <c r="AU185" s="18" t="s">
        <v>83</v>
      </c>
    </row>
    <row r="186" spans="1:65" s="2" customFormat="1" ht="16.5" customHeight="1">
      <c r="A186" s="35"/>
      <c r="B186" s="36"/>
      <c r="C186" s="216" t="s">
        <v>480</v>
      </c>
      <c r="D186" s="216" t="s">
        <v>556</v>
      </c>
      <c r="E186" s="217" t="s">
        <v>2389</v>
      </c>
      <c r="F186" s="218" t="s">
        <v>2390</v>
      </c>
      <c r="G186" s="219" t="s">
        <v>483</v>
      </c>
      <c r="H186" s="220">
        <v>2</v>
      </c>
      <c r="I186" s="221"/>
      <c r="J186" s="222">
        <f>ROUND(I186*H186,2)</f>
        <v>0</v>
      </c>
      <c r="K186" s="218" t="s">
        <v>155</v>
      </c>
      <c r="L186" s="223"/>
      <c r="M186" s="224" t="s">
        <v>19</v>
      </c>
      <c r="N186" s="225" t="s">
        <v>44</v>
      </c>
      <c r="O186" s="65"/>
      <c r="P186" s="183">
        <f>O186*H186</f>
        <v>0</v>
      </c>
      <c r="Q186" s="183">
        <v>2.5000000000000001E-4</v>
      </c>
      <c r="R186" s="183">
        <f>Q186*H186</f>
        <v>5.0000000000000001E-4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480</v>
      </c>
      <c r="AT186" s="185" t="s">
        <v>556</v>
      </c>
      <c r="AU186" s="185" t="s">
        <v>83</v>
      </c>
      <c r="AY186" s="18" t="s">
        <v>149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81</v>
      </c>
      <c r="BK186" s="186">
        <f>ROUND(I186*H186,2)</f>
        <v>0</v>
      </c>
      <c r="BL186" s="18" t="s">
        <v>305</v>
      </c>
      <c r="BM186" s="185" t="s">
        <v>2391</v>
      </c>
    </row>
    <row r="187" spans="1:65" s="2" customFormat="1" ht="11.25">
      <c r="A187" s="35"/>
      <c r="B187" s="36"/>
      <c r="C187" s="37"/>
      <c r="D187" s="187" t="s">
        <v>158</v>
      </c>
      <c r="E187" s="37"/>
      <c r="F187" s="188" t="s">
        <v>2390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158</v>
      </c>
      <c r="AU187" s="18" t="s">
        <v>83</v>
      </c>
    </row>
    <row r="188" spans="1:65" s="2" customFormat="1" ht="16.5" customHeight="1">
      <c r="A188" s="35"/>
      <c r="B188" s="36"/>
      <c r="C188" s="174" t="s">
        <v>488</v>
      </c>
      <c r="D188" s="174" t="s">
        <v>151</v>
      </c>
      <c r="E188" s="175" t="s">
        <v>2392</v>
      </c>
      <c r="F188" s="176" t="s">
        <v>2393</v>
      </c>
      <c r="G188" s="177" t="s">
        <v>483</v>
      </c>
      <c r="H188" s="178">
        <v>12</v>
      </c>
      <c r="I188" s="179"/>
      <c r="J188" s="180">
        <f>ROUND(I188*H188,2)</f>
        <v>0</v>
      </c>
      <c r="K188" s="176" t="s">
        <v>155</v>
      </c>
      <c r="L188" s="40"/>
      <c r="M188" s="181" t="s">
        <v>19</v>
      </c>
      <c r="N188" s="182" t="s">
        <v>44</v>
      </c>
      <c r="O188" s="65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305</v>
      </c>
      <c r="AT188" s="185" t="s">
        <v>151</v>
      </c>
      <c r="AU188" s="185" t="s">
        <v>83</v>
      </c>
      <c r="AY188" s="18" t="s">
        <v>149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81</v>
      </c>
      <c r="BK188" s="186">
        <f>ROUND(I188*H188,2)</f>
        <v>0</v>
      </c>
      <c r="BL188" s="18" t="s">
        <v>305</v>
      </c>
      <c r="BM188" s="185" t="s">
        <v>2394</v>
      </c>
    </row>
    <row r="189" spans="1:65" s="2" customFormat="1" ht="11.25">
      <c r="A189" s="35"/>
      <c r="B189" s="36"/>
      <c r="C189" s="37"/>
      <c r="D189" s="187" t="s">
        <v>158</v>
      </c>
      <c r="E189" s="37"/>
      <c r="F189" s="188" t="s">
        <v>2395</v>
      </c>
      <c r="G189" s="37"/>
      <c r="H189" s="37"/>
      <c r="I189" s="189"/>
      <c r="J189" s="37"/>
      <c r="K189" s="37"/>
      <c r="L189" s="40"/>
      <c r="M189" s="190"/>
      <c r="N189" s="191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158</v>
      </c>
      <c r="AU189" s="18" t="s">
        <v>83</v>
      </c>
    </row>
    <row r="190" spans="1:65" s="2" customFormat="1" ht="11.25">
      <c r="A190" s="35"/>
      <c r="B190" s="36"/>
      <c r="C190" s="37"/>
      <c r="D190" s="192" t="s">
        <v>160</v>
      </c>
      <c r="E190" s="37"/>
      <c r="F190" s="193" t="s">
        <v>2396</v>
      </c>
      <c r="G190" s="37"/>
      <c r="H190" s="37"/>
      <c r="I190" s="189"/>
      <c r="J190" s="37"/>
      <c r="K190" s="37"/>
      <c r="L190" s="40"/>
      <c r="M190" s="190"/>
      <c r="N190" s="191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160</v>
      </c>
      <c r="AU190" s="18" t="s">
        <v>83</v>
      </c>
    </row>
    <row r="191" spans="1:65" s="2" customFormat="1" ht="16.5" customHeight="1">
      <c r="A191" s="35"/>
      <c r="B191" s="36"/>
      <c r="C191" s="216" t="s">
        <v>496</v>
      </c>
      <c r="D191" s="216" t="s">
        <v>556</v>
      </c>
      <c r="E191" s="217" t="s">
        <v>2397</v>
      </c>
      <c r="F191" s="218" t="s">
        <v>2398</v>
      </c>
      <c r="G191" s="219" t="s">
        <v>483</v>
      </c>
      <c r="H191" s="220">
        <v>3</v>
      </c>
      <c r="I191" s="221"/>
      <c r="J191" s="222">
        <f>ROUND(I191*H191,2)</f>
        <v>0</v>
      </c>
      <c r="K191" s="218" t="s">
        <v>155</v>
      </c>
      <c r="L191" s="223"/>
      <c r="M191" s="224" t="s">
        <v>19</v>
      </c>
      <c r="N191" s="225" t="s">
        <v>44</v>
      </c>
      <c r="O191" s="65"/>
      <c r="P191" s="183">
        <f>O191*H191</f>
        <v>0</v>
      </c>
      <c r="Q191" s="183">
        <v>2.1000000000000001E-4</v>
      </c>
      <c r="R191" s="183">
        <f>Q191*H191</f>
        <v>6.3000000000000003E-4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480</v>
      </c>
      <c r="AT191" s="185" t="s">
        <v>556</v>
      </c>
      <c r="AU191" s="185" t="s">
        <v>83</v>
      </c>
      <c r="AY191" s="18" t="s">
        <v>149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81</v>
      </c>
      <c r="BK191" s="186">
        <f>ROUND(I191*H191,2)</f>
        <v>0</v>
      </c>
      <c r="BL191" s="18" t="s">
        <v>305</v>
      </c>
      <c r="BM191" s="185" t="s">
        <v>2399</v>
      </c>
    </row>
    <row r="192" spans="1:65" s="2" customFormat="1" ht="11.25">
      <c r="A192" s="35"/>
      <c r="B192" s="36"/>
      <c r="C192" s="37"/>
      <c r="D192" s="187" t="s">
        <v>158</v>
      </c>
      <c r="E192" s="37"/>
      <c r="F192" s="188" t="s">
        <v>2398</v>
      </c>
      <c r="G192" s="37"/>
      <c r="H192" s="37"/>
      <c r="I192" s="189"/>
      <c r="J192" s="37"/>
      <c r="K192" s="37"/>
      <c r="L192" s="40"/>
      <c r="M192" s="190"/>
      <c r="N192" s="191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158</v>
      </c>
      <c r="AU192" s="18" t="s">
        <v>83</v>
      </c>
    </row>
    <row r="193" spans="1:65" s="2" customFormat="1" ht="16.5" customHeight="1">
      <c r="A193" s="35"/>
      <c r="B193" s="36"/>
      <c r="C193" s="216" t="s">
        <v>505</v>
      </c>
      <c r="D193" s="216" t="s">
        <v>556</v>
      </c>
      <c r="E193" s="217" t="s">
        <v>2400</v>
      </c>
      <c r="F193" s="218" t="s">
        <v>2401</v>
      </c>
      <c r="G193" s="219" t="s">
        <v>483</v>
      </c>
      <c r="H193" s="220">
        <v>3</v>
      </c>
      <c r="I193" s="221"/>
      <c r="J193" s="222">
        <f>ROUND(I193*H193,2)</f>
        <v>0</v>
      </c>
      <c r="K193" s="218" t="s">
        <v>155</v>
      </c>
      <c r="L193" s="223"/>
      <c r="M193" s="224" t="s">
        <v>19</v>
      </c>
      <c r="N193" s="225" t="s">
        <v>44</v>
      </c>
      <c r="O193" s="65"/>
      <c r="P193" s="183">
        <f>O193*H193</f>
        <v>0</v>
      </c>
      <c r="Q193" s="183">
        <v>2.9999999999999997E-4</v>
      </c>
      <c r="R193" s="183">
        <f>Q193*H193</f>
        <v>8.9999999999999998E-4</v>
      </c>
      <c r="S193" s="183">
        <v>0</v>
      </c>
      <c r="T193" s="18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5" t="s">
        <v>480</v>
      </c>
      <c r="AT193" s="185" t="s">
        <v>556</v>
      </c>
      <c r="AU193" s="185" t="s">
        <v>83</v>
      </c>
      <c r="AY193" s="18" t="s">
        <v>149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8" t="s">
        <v>81</v>
      </c>
      <c r="BK193" s="186">
        <f>ROUND(I193*H193,2)</f>
        <v>0</v>
      </c>
      <c r="BL193" s="18" t="s">
        <v>305</v>
      </c>
      <c r="BM193" s="185" t="s">
        <v>2402</v>
      </c>
    </row>
    <row r="194" spans="1:65" s="2" customFormat="1" ht="11.25">
      <c r="A194" s="35"/>
      <c r="B194" s="36"/>
      <c r="C194" s="37"/>
      <c r="D194" s="187" t="s">
        <v>158</v>
      </c>
      <c r="E194" s="37"/>
      <c r="F194" s="188" t="s">
        <v>2401</v>
      </c>
      <c r="G194" s="37"/>
      <c r="H194" s="37"/>
      <c r="I194" s="189"/>
      <c r="J194" s="37"/>
      <c r="K194" s="37"/>
      <c r="L194" s="40"/>
      <c r="M194" s="190"/>
      <c r="N194" s="191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158</v>
      </c>
      <c r="AU194" s="18" t="s">
        <v>83</v>
      </c>
    </row>
    <row r="195" spans="1:65" s="2" customFormat="1" ht="16.5" customHeight="1">
      <c r="A195" s="35"/>
      <c r="B195" s="36"/>
      <c r="C195" s="216" t="s">
        <v>516</v>
      </c>
      <c r="D195" s="216" t="s">
        <v>556</v>
      </c>
      <c r="E195" s="217" t="s">
        <v>2403</v>
      </c>
      <c r="F195" s="218" t="s">
        <v>2404</v>
      </c>
      <c r="G195" s="219" t="s">
        <v>483</v>
      </c>
      <c r="H195" s="220">
        <v>6</v>
      </c>
      <c r="I195" s="221"/>
      <c r="J195" s="222">
        <f>ROUND(I195*H195,2)</f>
        <v>0</v>
      </c>
      <c r="K195" s="218" t="s">
        <v>155</v>
      </c>
      <c r="L195" s="223"/>
      <c r="M195" s="224" t="s">
        <v>19</v>
      </c>
      <c r="N195" s="225" t="s">
        <v>44</v>
      </c>
      <c r="O195" s="65"/>
      <c r="P195" s="183">
        <f>O195*H195</f>
        <v>0</v>
      </c>
      <c r="Q195" s="183">
        <v>1.2999999999999999E-4</v>
      </c>
      <c r="R195" s="183">
        <f>Q195*H195</f>
        <v>7.7999999999999988E-4</v>
      </c>
      <c r="S195" s="183">
        <v>0</v>
      </c>
      <c r="T195" s="18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5" t="s">
        <v>480</v>
      </c>
      <c r="AT195" s="185" t="s">
        <v>556</v>
      </c>
      <c r="AU195" s="185" t="s">
        <v>83</v>
      </c>
      <c r="AY195" s="18" t="s">
        <v>149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8" t="s">
        <v>81</v>
      </c>
      <c r="BK195" s="186">
        <f>ROUND(I195*H195,2)</f>
        <v>0</v>
      </c>
      <c r="BL195" s="18" t="s">
        <v>305</v>
      </c>
      <c r="BM195" s="185" t="s">
        <v>2405</v>
      </c>
    </row>
    <row r="196" spans="1:65" s="2" customFormat="1" ht="11.25">
      <c r="A196" s="35"/>
      <c r="B196" s="36"/>
      <c r="C196" s="37"/>
      <c r="D196" s="187" t="s">
        <v>158</v>
      </c>
      <c r="E196" s="37"/>
      <c r="F196" s="188" t="s">
        <v>2404</v>
      </c>
      <c r="G196" s="37"/>
      <c r="H196" s="37"/>
      <c r="I196" s="189"/>
      <c r="J196" s="37"/>
      <c r="K196" s="37"/>
      <c r="L196" s="40"/>
      <c r="M196" s="190"/>
      <c r="N196" s="191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158</v>
      </c>
      <c r="AU196" s="18" t="s">
        <v>83</v>
      </c>
    </row>
    <row r="197" spans="1:65" s="2" customFormat="1" ht="16.5" customHeight="1">
      <c r="A197" s="35"/>
      <c r="B197" s="36"/>
      <c r="C197" s="174" t="s">
        <v>529</v>
      </c>
      <c r="D197" s="174" t="s">
        <v>151</v>
      </c>
      <c r="E197" s="175" t="s">
        <v>2406</v>
      </c>
      <c r="F197" s="176" t="s">
        <v>2407</v>
      </c>
      <c r="G197" s="177" t="s">
        <v>483</v>
      </c>
      <c r="H197" s="178">
        <v>19</v>
      </c>
      <c r="I197" s="179"/>
      <c r="J197" s="180">
        <f>ROUND(I197*H197,2)</f>
        <v>0</v>
      </c>
      <c r="K197" s="176" t="s">
        <v>155</v>
      </c>
      <c r="L197" s="40"/>
      <c r="M197" s="181" t="s">
        <v>19</v>
      </c>
      <c r="N197" s="182" t="s">
        <v>44</v>
      </c>
      <c r="O197" s="65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5" t="s">
        <v>305</v>
      </c>
      <c r="AT197" s="185" t="s">
        <v>151</v>
      </c>
      <c r="AU197" s="185" t="s">
        <v>83</v>
      </c>
      <c r="AY197" s="18" t="s">
        <v>149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8" t="s">
        <v>81</v>
      </c>
      <c r="BK197" s="186">
        <f>ROUND(I197*H197,2)</f>
        <v>0</v>
      </c>
      <c r="BL197" s="18" t="s">
        <v>305</v>
      </c>
      <c r="BM197" s="185" t="s">
        <v>2408</v>
      </c>
    </row>
    <row r="198" spans="1:65" s="2" customFormat="1" ht="11.25">
      <c r="A198" s="35"/>
      <c r="B198" s="36"/>
      <c r="C198" s="37"/>
      <c r="D198" s="187" t="s">
        <v>158</v>
      </c>
      <c r="E198" s="37"/>
      <c r="F198" s="188" t="s">
        <v>2409</v>
      </c>
      <c r="G198" s="37"/>
      <c r="H198" s="37"/>
      <c r="I198" s="189"/>
      <c r="J198" s="37"/>
      <c r="K198" s="37"/>
      <c r="L198" s="40"/>
      <c r="M198" s="190"/>
      <c r="N198" s="191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158</v>
      </c>
      <c r="AU198" s="18" t="s">
        <v>83</v>
      </c>
    </row>
    <row r="199" spans="1:65" s="2" customFormat="1" ht="11.25">
      <c r="A199" s="35"/>
      <c r="B199" s="36"/>
      <c r="C199" s="37"/>
      <c r="D199" s="192" t="s">
        <v>160</v>
      </c>
      <c r="E199" s="37"/>
      <c r="F199" s="193" t="s">
        <v>2410</v>
      </c>
      <c r="G199" s="37"/>
      <c r="H199" s="37"/>
      <c r="I199" s="189"/>
      <c r="J199" s="37"/>
      <c r="K199" s="37"/>
      <c r="L199" s="40"/>
      <c r="M199" s="190"/>
      <c r="N199" s="191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160</v>
      </c>
      <c r="AU199" s="18" t="s">
        <v>83</v>
      </c>
    </row>
    <row r="200" spans="1:65" s="2" customFormat="1" ht="16.5" customHeight="1">
      <c r="A200" s="35"/>
      <c r="B200" s="36"/>
      <c r="C200" s="216" t="s">
        <v>536</v>
      </c>
      <c r="D200" s="216" t="s">
        <v>556</v>
      </c>
      <c r="E200" s="217" t="s">
        <v>2411</v>
      </c>
      <c r="F200" s="218" t="s">
        <v>2412</v>
      </c>
      <c r="G200" s="219" t="s">
        <v>483</v>
      </c>
      <c r="H200" s="220">
        <v>10</v>
      </c>
      <c r="I200" s="221"/>
      <c r="J200" s="222">
        <f>ROUND(I200*H200,2)</f>
        <v>0</v>
      </c>
      <c r="K200" s="218" t="s">
        <v>19</v>
      </c>
      <c r="L200" s="223"/>
      <c r="M200" s="224" t="s">
        <v>19</v>
      </c>
      <c r="N200" s="225" t="s">
        <v>44</v>
      </c>
      <c r="O200" s="65"/>
      <c r="P200" s="183">
        <f>O200*H200</f>
        <v>0</v>
      </c>
      <c r="Q200" s="183">
        <v>2.7999999999999998E-4</v>
      </c>
      <c r="R200" s="183">
        <f>Q200*H200</f>
        <v>2.7999999999999995E-3</v>
      </c>
      <c r="S200" s="183">
        <v>0</v>
      </c>
      <c r="T200" s="18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5" t="s">
        <v>480</v>
      </c>
      <c r="AT200" s="185" t="s">
        <v>556</v>
      </c>
      <c r="AU200" s="185" t="s">
        <v>83</v>
      </c>
      <c r="AY200" s="18" t="s">
        <v>149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8" t="s">
        <v>81</v>
      </c>
      <c r="BK200" s="186">
        <f>ROUND(I200*H200,2)</f>
        <v>0</v>
      </c>
      <c r="BL200" s="18" t="s">
        <v>305</v>
      </c>
      <c r="BM200" s="185" t="s">
        <v>2413</v>
      </c>
    </row>
    <row r="201" spans="1:65" s="2" customFormat="1" ht="11.25">
      <c r="A201" s="35"/>
      <c r="B201" s="36"/>
      <c r="C201" s="37"/>
      <c r="D201" s="187" t="s">
        <v>158</v>
      </c>
      <c r="E201" s="37"/>
      <c r="F201" s="188" t="s">
        <v>2412</v>
      </c>
      <c r="G201" s="37"/>
      <c r="H201" s="37"/>
      <c r="I201" s="189"/>
      <c r="J201" s="37"/>
      <c r="K201" s="37"/>
      <c r="L201" s="40"/>
      <c r="M201" s="190"/>
      <c r="N201" s="191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158</v>
      </c>
      <c r="AU201" s="18" t="s">
        <v>83</v>
      </c>
    </row>
    <row r="202" spans="1:65" s="2" customFormat="1" ht="16.5" customHeight="1">
      <c r="A202" s="35"/>
      <c r="B202" s="36"/>
      <c r="C202" s="216" t="s">
        <v>543</v>
      </c>
      <c r="D202" s="216" t="s">
        <v>556</v>
      </c>
      <c r="E202" s="217" t="s">
        <v>2414</v>
      </c>
      <c r="F202" s="218" t="s">
        <v>2415</v>
      </c>
      <c r="G202" s="219" t="s">
        <v>483</v>
      </c>
      <c r="H202" s="220">
        <v>10</v>
      </c>
      <c r="I202" s="221"/>
      <c r="J202" s="222">
        <f>ROUND(I202*H202,2)</f>
        <v>0</v>
      </c>
      <c r="K202" s="218" t="s">
        <v>19</v>
      </c>
      <c r="L202" s="223"/>
      <c r="M202" s="224" t="s">
        <v>19</v>
      </c>
      <c r="N202" s="225" t="s">
        <v>44</v>
      </c>
      <c r="O202" s="65"/>
      <c r="P202" s="183">
        <f>O202*H202</f>
        <v>0</v>
      </c>
      <c r="Q202" s="183">
        <v>2.7999999999999998E-4</v>
      </c>
      <c r="R202" s="183">
        <f>Q202*H202</f>
        <v>2.7999999999999995E-3</v>
      </c>
      <c r="S202" s="183">
        <v>0</v>
      </c>
      <c r="T202" s="18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480</v>
      </c>
      <c r="AT202" s="185" t="s">
        <v>556</v>
      </c>
      <c r="AU202" s="185" t="s">
        <v>83</v>
      </c>
      <c r="AY202" s="18" t="s">
        <v>149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8" t="s">
        <v>81</v>
      </c>
      <c r="BK202" s="186">
        <f>ROUND(I202*H202,2)</f>
        <v>0</v>
      </c>
      <c r="BL202" s="18" t="s">
        <v>305</v>
      </c>
      <c r="BM202" s="185" t="s">
        <v>2416</v>
      </c>
    </row>
    <row r="203" spans="1:65" s="2" customFormat="1" ht="11.25">
      <c r="A203" s="35"/>
      <c r="B203" s="36"/>
      <c r="C203" s="37"/>
      <c r="D203" s="187" t="s">
        <v>158</v>
      </c>
      <c r="E203" s="37"/>
      <c r="F203" s="188" t="s">
        <v>2415</v>
      </c>
      <c r="G203" s="37"/>
      <c r="H203" s="37"/>
      <c r="I203" s="189"/>
      <c r="J203" s="37"/>
      <c r="K203" s="37"/>
      <c r="L203" s="40"/>
      <c r="M203" s="190"/>
      <c r="N203" s="191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158</v>
      </c>
      <c r="AU203" s="18" t="s">
        <v>83</v>
      </c>
    </row>
    <row r="204" spans="1:65" s="2" customFormat="1" ht="16.5" customHeight="1">
      <c r="A204" s="35"/>
      <c r="B204" s="36"/>
      <c r="C204" s="174" t="s">
        <v>549</v>
      </c>
      <c r="D204" s="174" t="s">
        <v>151</v>
      </c>
      <c r="E204" s="175" t="s">
        <v>2417</v>
      </c>
      <c r="F204" s="176" t="s">
        <v>2418</v>
      </c>
      <c r="G204" s="177" t="s">
        <v>483</v>
      </c>
      <c r="H204" s="178">
        <v>9</v>
      </c>
      <c r="I204" s="179"/>
      <c r="J204" s="180">
        <f>ROUND(I204*H204,2)</f>
        <v>0</v>
      </c>
      <c r="K204" s="176" t="s">
        <v>155</v>
      </c>
      <c r="L204" s="40"/>
      <c r="M204" s="181" t="s">
        <v>19</v>
      </c>
      <c r="N204" s="182" t="s">
        <v>44</v>
      </c>
      <c r="O204" s="65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5" t="s">
        <v>305</v>
      </c>
      <c r="AT204" s="185" t="s">
        <v>151</v>
      </c>
      <c r="AU204" s="185" t="s">
        <v>83</v>
      </c>
      <c r="AY204" s="18" t="s">
        <v>149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8" t="s">
        <v>81</v>
      </c>
      <c r="BK204" s="186">
        <f>ROUND(I204*H204,2)</f>
        <v>0</v>
      </c>
      <c r="BL204" s="18" t="s">
        <v>305</v>
      </c>
      <c r="BM204" s="185" t="s">
        <v>2419</v>
      </c>
    </row>
    <row r="205" spans="1:65" s="2" customFormat="1" ht="11.25">
      <c r="A205" s="35"/>
      <c r="B205" s="36"/>
      <c r="C205" s="37"/>
      <c r="D205" s="187" t="s">
        <v>158</v>
      </c>
      <c r="E205" s="37"/>
      <c r="F205" s="188" t="s">
        <v>2420</v>
      </c>
      <c r="G205" s="37"/>
      <c r="H205" s="37"/>
      <c r="I205" s="189"/>
      <c r="J205" s="37"/>
      <c r="K205" s="37"/>
      <c r="L205" s="40"/>
      <c r="M205" s="190"/>
      <c r="N205" s="191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158</v>
      </c>
      <c r="AU205" s="18" t="s">
        <v>83</v>
      </c>
    </row>
    <row r="206" spans="1:65" s="2" customFormat="1" ht="11.25">
      <c r="A206" s="35"/>
      <c r="B206" s="36"/>
      <c r="C206" s="37"/>
      <c r="D206" s="192" t="s">
        <v>160</v>
      </c>
      <c r="E206" s="37"/>
      <c r="F206" s="193" t="s">
        <v>2421</v>
      </c>
      <c r="G206" s="37"/>
      <c r="H206" s="37"/>
      <c r="I206" s="189"/>
      <c r="J206" s="37"/>
      <c r="K206" s="37"/>
      <c r="L206" s="40"/>
      <c r="M206" s="190"/>
      <c r="N206" s="191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160</v>
      </c>
      <c r="AU206" s="18" t="s">
        <v>83</v>
      </c>
    </row>
    <row r="207" spans="1:65" s="2" customFormat="1" ht="16.5" customHeight="1">
      <c r="A207" s="35"/>
      <c r="B207" s="36"/>
      <c r="C207" s="216" t="s">
        <v>555</v>
      </c>
      <c r="D207" s="216" t="s">
        <v>556</v>
      </c>
      <c r="E207" s="217" t="s">
        <v>2422</v>
      </c>
      <c r="F207" s="218" t="s">
        <v>2423</v>
      </c>
      <c r="G207" s="219" t="s">
        <v>483</v>
      </c>
      <c r="H207" s="220">
        <v>9</v>
      </c>
      <c r="I207" s="221"/>
      <c r="J207" s="222">
        <f>ROUND(I207*H207,2)</f>
        <v>0</v>
      </c>
      <c r="K207" s="218" t="s">
        <v>155</v>
      </c>
      <c r="L207" s="223"/>
      <c r="M207" s="224" t="s">
        <v>19</v>
      </c>
      <c r="N207" s="225" t="s">
        <v>44</v>
      </c>
      <c r="O207" s="65"/>
      <c r="P207" s="183">
        <f>O207*H207</f>
        <v>0</v>
      </c>
      <c r="Q207" s="183">
        <v>1.0499999999999999E-3</v>
      </c>
      <c r="R207" s="183">
        <f>Q207*H207</f>
        <v>9.4500000000000001E-3</v>
      </c>
      <c r="S207" s="183">
        <v>0</v>
      </c>
      <c r="T207" s="18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5" t="s">
        <v>480</v>
      </c>
      <c r="AT207" s="185" t="s">
        <v>556</v>
      </c>
      <c r="AU207" s="185" t="s">
        <v>83</v>
      </c>
      <c r="AY207" s="18" t="s">
        <v>149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8" t="s">
        <v>81</v>
      </c>
      <c r="BK207" s="186">
        <f>ROUND(I207*H207,2)</f>
        <v>0</v>
      </c>
      <c r="BL207" s="18" t="s">
        <v>305</v>
      </c>
      <c r="BM207" s="185" t="s">
        <v>2424</v>
      </c>
    </row>
    <row r="208" spans="1:65" s="2" customFormat="1" ht="11.25">
      <c r="A208" s="35"/>
      <c r="B208" s="36"/>
      <c r="C208" s="37"/>
      <c r="D208" s="187" t="s">
        <v>158</v>
      </c>
      <c r="E208" s="37"/>
      <c r="F208" s="188" t="s">
        <v>2423</v>
      </c>
      <c r="G208" s="37"/>
      <c r="H208" s="37"/>
      <c r="I208" s="189"/>
      <c r="J208" s="37"/>
      <c r="K208" s="37"/>
      <c r="L208" s="40"/>
      <c r="M208" s="190"/>
      <c r="N208" s="191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158</v>
      </c>
      <c r="AU208" s="18" t="s">
        <v>83</v>
      </c>
    </row>
    <row r="209" spans="1:65" s="2" customFormat="1" ht="16.5" customHeight="1">
      <c r="A209" s="35"/>
      <c r="B209" s="36"/>
      <c r="C209" s="174" t="s">
        <v>561</v>
      </c>
      <c r="D209" s="174" t="s">
        <v>151</v>
      </c>
      <c r="E209" s="175" t="s">
        <v>2417</v>
      </c>
      <c r="F209" s="176" t="s">
        <v>2418</v>
      </c>
      <c r="G209" s="177" t="s">
        <v>483</v>
      </c>
      <c r="H209" s="178">
        <v>1</v>
      </c>
      <c r="I209" s="179"/>
      <c r="J209" s="180">
        <f>ROUND(I209*H209,2)</f>
        <v>0</v>
      </c>
      <c r="K209" s="176" t="s">
        <v>155</v>
      </c>
      <c r="L209" s="40"/>
      <c r="M209" s="181" t="s">
        <v>19</v>
      </c>
      <c r="N209" s="182" t="s">
        <v>44</v>
      </c>
      <c r="O209" s="65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5" t="s">
        <v>305</v>
      </c>
      <c r="AT209" s="185" t="s">
        <v>151</v>
      </c>
      <c r="AU209" s="185" t="s">
        <v>83</v>
      </c>
      <c r="AY209" s="18" t="s">
        <v>149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8" t="s">
        <v>81</v>
      </c>
      <c r="BK209" s="186">
        <f>ROUND(I209*H209,2)</f>
        <v>0</v>
      </c>
      <c r="BL209" s="18" t="s">
        <v>305</v>
      </c>
      <c r="BM209" s="185" t="s">
        <v>2425</v>
      </c>
    </row>
    <row r="210" spans="1:65" s="2" customFormat="1" ht="11.25">
      <c r="A210" s="35"/>
      <c r="B210" s="36"/>
      <c r="C210" s="37"/>
      <c r="D210" s="187" t="s">
        <v>158</v>
      </c>
      <c r="E210" s="37"/>
      <c r="F210" s="188" t="s">
        <v>2420</v>
      </c>
      <c r="G210" s="37"/>
      <c r="H210" s="37"/>
      <c r="I210" s="189"/>
      <c r="J210" s="37"/>
      <c r="K210" s="37"/>
      <c r="L210" s="40"/>
      <c r="M210" s="190"/>
      <c r="N210" s="191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158</v>
      </c>
      <c r="AU210" s="18" t="s">
        <v>83</v>
      </c>
    </row>
    <row r="211" spans="1:65" s="2" customFormat="1" ht="11.25">
      <c r="A211" s="35"/>
      <c r="B211" s="36"/>
      <c r="C211" s="37"/>
      <c r="D211" s="192" t="s">
        <v>160</v>
      </c>
      <c r="E211" s="37"/>
      <c r="F211" s="193" t="s">
        <v>2421</v>
      </c>
      <c r="G211" s="37"/>
      <c r="H211" s="37"/>
      <c r="I211" s="189"/>
      <c r="J211" s="37"/>
      <c r="K211" s="37"/>
      <c r="L211" s="40"/>
      <c r="M211" s="190"/>
      <c r="N211" s="191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160</v>
      </c>
      <c r="AU211" s="18" t="s">
        <v>83</v>
      </c>
    </row>
    <row r="212" spans="1:65" s="2" customFormat="1" ht="16.5" customHeight="1">
      <c r="A212" s="35"/>
      <c r="B212" s="36"/>
      <c r="C212" s="216" t="s">
        <v>566</v>
      </c>
      <c r="D212" s="216" t="s">
        <v>556</v>
      </c>
      <c r="E212" s="217" t="s">
        <v>2426</v>
      </c>
      <c r="F212" s="218" t="s">
        <v>2427</v>
      </c>
      <c r="G212" s="219" t="s">
        <v>483</v>
      </c>
      <c r="H212" s="220">
        <v>1</v>
      </c>
      <c r="I212" s="221"/>
      <c r="J212" s="222">
        <f>ROUND(I212*H212,2)</f>
        <v>0</v>
      </c>
      <c r="K212" s="218" t="s">
        <v>155</v>
      </c>
      <c r="L212" s="223"/>
      <c r="M212" s="224" t="s">
        <v>19</v>
      </c>
      <c r="N212" s="225" t="s">
        <v>44</v>
      </c>
      <c r="O212" s="65"/>
      <c r="P212" s="183">
        <f>O212*H212</f>
        <v>0</v>
      </c>
      <c r="Q212" s="183">
        <v>1.0499999999999999E-3</v>
      </c>
      <c r="R212" s="183">
        <f>Q212*H212</f>
        <v>1.0499999999999999E-3</v>
      </c>
      <c r="S212" s="183">
        <v>0</v>
      </c>
      <c r="T212" s="18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5" t="s">
        <v>480</v>
      </c>
      <c r="AT212" s="185" t="s">
        <v>556</v>
      </c>
      <c r="AU212" s="185" t="s">
        <v>83</v>
      </c>
      <c r="AY212" s="18" t="s">
        <v>149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18" t="s">
        <v>81</v>
      </c>
      <c r="BK212" s="186">
        <f>ROUND(I212*H212,2)</f>
        <v>0</v>
      </c>
      <c r="BL212" s="18" t="s">
        <v>305</v>
      </c>
      <c r="BM212" s="185" t="s">
        <v>2428</v>
      </c>
    </row>
    <row r="213" spans="1:65" s="2" customFormat="1" ht="11.25">
      <c r="A213" s="35"/>
      <c r="B213" s="36"/>
      <c r="C213" s="37"/>
      <c r="D213" s="187" t="s">
        <v>158</v>
      </c>
      <c r="E213" s="37"/>
      <c r="F213" s="188" t="s">
        <v>2427</v>
      </c>
      <c r="G213" s="37"/>
      <c r="H213" s="37"/>
      <c r="I213" s="189"/>
      <c r="J213" s="37"/>
      <c r="K213" s="37"/>
      <c r="L213" s="40"/>
      <c r="M213" s="190"/>
      <c r="N213" s="191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158</v>
      </c>
      <c r="AU213" s="18" t="s">
        <v>83</v>
      </c>
    </row>
    <row r="214" spans="1:65" s="2" customFormat="1" ht="16.5" customHeight="1">
      <c r="A214" s="35"/>
      <c r="B214" s="36"/>
      <c r="C214" s="174" t="s">
        <v>571</v>
      </c>
      <c r="D214" s="174" t="s">
        <v>151</v>
      </c>
      <c r="E214" s="175" t="s">
        <v>2429</v>
      </c>
      <c r="F214" s="176" t="s">
        <v>2430</v>
      </c>
      <c r="G214" s="177" t="s">
        <v>483</v>
      </c>
      <c r="H214" s="178">
        <v>1</v>
      </c>
      <c r="I214" s="179"/>
      <c r="J214" s="180">
        <f>ROUND(I214*H214,2)</f>
        <v>0</v>
      </c>
      <c r="K214" s="176" t="s">
        <v>155</v>
      </c>
      <c r="L214" s="40"/>
      <c r="M214" s="181" t="s">
        <v>19</v>
      </c>
      <c r="N214" s="182" t="s">
        <v>44</v>
      </c>
      <c r="O214" s="65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305</v>
      </c>
      <c r="AT214" s="185" t="s">
        <v>151</v>
      </c>
      <c r="AU214" s="185" t="s">
        <v>83</v>
      </c>
      <c r="AY214" s="18" t="s">
        <v>149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8" t="s">
        <v>81</v>
      </c>
      <c r="BK214" s="186">
        <f>ROUND(I214*H214,2)</f>
        <v>0</v>
      </c>
      <c r="BL214" s="18" t="s">
        <v>305</v>
      </c>
      <c r="BM214" s="185" t="s">
        <v>2431</v>
      </c>
    </row>
    <row r="215" spans="1:65" s="2" customFormat="1" ht="11.25">
      <c r="A215" s="35"/>
      <c r="B215" s="36"/>
      <c r="C215" s="37"/>
      <c r="D215" s="187" t="s">
        <v>158</v>
      </c>
      <c r="E215" s="37"/>
      <c r="F215" s="188" t="s">
        <v>2432</v>
      </c>
      <c r="G215" s="37"/>
      <c r="H215" s="37"/>
      <c r="I215" s="189"/>
      <c r="J215" s="37"/>
      <c r="K215" s="37"/>
      <c r="L215" s="40"/>
      <c r="M215" s="190"/>
      <c r="N215" s="191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158</v>
      </c>
      <c r="AU215" s="18" t="s">
        <v>83</v>
      </c>
    </row>
    <row r="216" spans="1:65" s="2" customFormat="1" ht="11.25">
      <c r="A216" s="35"/>
      <c r="B216" s="36"/>
      <c r="C216" s="37"/>
      <c r="D216" s="192" t="s">
        <v>160</v>
      </c>
      <c r="E216" s="37"/>
      <c r="F216" s="193" t="s">
        <v>2433</v>
      </c>
      <c r="G216" s="37"/>
      <c r="H216" s="37"/>
      <c r="I216" s="189"/>
      <c r="J216" s="37"/>
      <c r="K216" s="37"/>
      <c r="L216" s="40"/>
      <c r="M216" s="190"/>
      <c r="N216" s="191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160</v>
      </c>
      <c r="AU216" s="18" t="s">
        <v>83</v>
      </c>
    </row>
    <row r="217" spans="1:65" s="2" customFormat="1" ht="16.5" customHeight="1">
      <c r="A217" s="35"/>
      <c r="B217" s="36"/>
      <c r="C217" s="216" t="s">
        <v>577</v>
      </c>
      <c r="D217" s="216" t="s">
        <v>556</v>
      </c>
      <c r="E217" s="217" t="s">
        <v>2434</v>
      </c>
      <c r="F217" s="218" t="s">
        <v>2435</v>
      </c>
      <c r="G217" s="219" t="s">
        <v>483</v>
      </c>
      <c r="H217" s="220">
        <v>1</v>
      </c>
      <c r="I217" s="221"/>
      <c r="J217" s="222">
        <f>ROUND(I217*H217,2)</f>
        <v>0</v>
      </c>
      <c r="K217" s="218" t="s">
        <v>155</v>
      </c>
      <c r="L217" s="223"/>
      <c r="M217" s="224" t="s">
        <v>19</v>
      </c>
      <c r="N217" s="225" t="s">
        <v>44</v>
      </c>
      <c r="O217" s="65"/>
      <c r="P217" s="183">
        <f>O217*H217</f>
        <v>0</v>
      </c>
      <c r="Q217" s="183">
        <v>4.6999999999999999E-4</v>
      </c>
      <c r="R217" s="183">
        <f>Q217*H217</f>
        <v>4.6999999999999999E-4</v>
      </c>
      <c r="S217" s="183">
        <v>0</v>
      </c>
      <c r="T217" s="18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480</v>
      </c>
      <c r="AT217" s="185" t="s">
        <v>556</v>
      </c>
      <c r="AU217" s="185" t="s">
        <v>83</v>
      </c>
      <c r="AY217" s="18" t="s">
        <v>149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8" t="s">
        <v>81</v>
      </c>
      <c r="BK217" s="186">
        <f>ROUND(I217*H217,2)</f>
        <v>0</v>
      </c>
      <c r="BL217" s="18" t="s">
        <v>305</v>
      </c>
      <c r="BM217" s="185" t="s">
        <v>2436</v>
      </c>
    </row>
    <row r="218" spans="1:65" s="2" customFormat="1" ht="11.25">
      <c r="A218" s="35"/>
      <c r="B218" s="36"/>
      <c r="C218" s="37"/>
      <c r="D218" s="187" t="s">
        <v>158</v>
      </c>
      <c r="E218" s="37"/>
      <c r="F218" s="188" t="s">
        <v>2435</v>
      </c>
      <c r="G218" s="37"/>
      <c r="H218" s="37"/>
      <c r="I218" s="189"/>
      <c r="J218" s="37"/>
      <c r="K218" s="37"/>
      <c r="L218" s="40"/>
      <c r="M218" s="190"/>
      <c r="N218" s="191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158</v>
      </c>
      <c r="AU218" s="18" t="s">
        <v>83</v>
      </c>
    </row>
    <row r="219" spans="1:65" s="2" customFormat="1" ht="16.5" customHeight="1">
      <c r="A219" s="35"/>
      <c r="B219" s="36"/>
      <c r="C219" s="174" t="s">
        <v>584</v>
      </c>
      <c r="D219" s="174" t="s">
        <v>151</v>
      </c>
      <c r="E219" s="175" t="s">
        <v>2437</v>
      </c>
      <c r="F219" s="176" t="s">
        <v>2438</v>
      </c>
      <c r="G219" s="177" t="s">
        <v>483</v>
      </c>
      <c r="H219" s="178">
        <v>9</v>
      </c>
      <c r="I219" s="179"/>
      <c r="J219" s="180">
        <f>ROUND(I219*H219,2)</f>
        <v>0</v>
      </c>
      <c r="K219" s="176" t="s">
        <v>155</v>
      </c>
      <c r="L219" s="40"/>
      <c r="M219" s="181" t="s">
        <v>19</v>
      </c>
      <c r="N219" s="182" t="s">
        <v>44</v>
      </c>
      <c r="O219" s="65"/>
      <c r="P219" s="183">
        <f>O219*H219</f>
        <v>0</v>
      </c>
      <c r="Q219" s="183">
        <v>0</v>
      </c>
      <c r="R219" s="183">
        <f>Q219*H219</f>
        <v>0</v>
      </c>
      <c r="S219" s="183">
        <v>0</v>
      </c>
      <c r="T219" s="18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5" t="s">
        <v>305</v>
      </c>
      <c r="AT219" s="185" t="s">
        <v>151</v>
      </c>
      <c r="AU219" s="185" t="s">
        <v>83</v>
      </c>
      <c r="AY219" s="18" t="s">
        <v>149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18" t="s">
        <v>81</v>
      </c>
      <c r="BK219" s="186">
        <f>ROUND(I219*H219,2)</f>
        <v>0</v>
      </c>
      <c r="BL219" s="18" t="s">
        <v>305</v>
      </c>
      <c r="BM219" s="185" t="s">
        <v>2439</v>
      </c>
    </row>
    <row r="220" spans="1:65" s="2" customFormat="1" ht="11.25">
      <c r="A220" s="35"/>
      <c r="B220" s="36"/>
      <c r="C220" s="37"/>
      <c r="D220" s="187" t="s">
        <v>158</v>
      </c>
      <c r="E220" s="37"/>
      <c r="F220" s="188" t="s">
        <v>2440</v>
      </c>
      <c r="G220" s="37"/>
      <c r="H220" s="37"/>
      <c r="I220" s="189"/>
      <c r="J220" s="37"/>
      <c r="K220" s="37"/>
      <c r="L220" s="40"/>
      <c r="M220" s="190"/>
      <c r="N220" s="191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158</v>
      </c>
      <c r="AU220" s="18" t="s">
        <v>83</v>
      </c>
    </row>
    <row r="221" spans="1:65" s="2" customFormat="1" ht="11.25">
      <c r="A221" s="35"/>
      <c r="B221" s="36"/>
      <c r="C221" s="37"/>
      <c r="D221" s="192" t="s">
        <v>160</v>
      </c>
      <c r="E221" s="37"/>
      <c r="F221" s="193" t="s">
        <v>2441</v>
      </c>
      <c r="G221" s="37"/>
      <c r="H221" s="37"/>
      <c r="I221" s="189"/>
      <c r="J221" s="37"/>
      <c r="K221" s="37"/>
      <c r="L221" s="40"/>
      <c r="M221" s="190"/>
      <c r="N221" s="191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160</v>
      </c>
      <c r="AU221" s="18" t="s">
        <v>83</v>
      </c>
    </row>
    <row r="222" spans="1:65" s="2" customFormat="1" ht="16.5" customHeight="1">
      <c r="A222" s="35"/>
      <c r="B222" s="36"/>
      <c r="C222" s="216" t="s">
        <v>591</v>
      </c>
      <c r="D222" s="216" t="s">
        <v>556</v>
      </c>
      <c r="E222" s="217" t="s">
        <v>2442</v>
      </c>
      <c r="F222" s="218" t="s">
        <v>2443</v>
      </c>
      <c r="G222" s="219" t="s">
        <v>483</v>
      </c>
      <c r="H222" s="220">
        <v>9</v>
      </c>
      <c r="I222" s="221"/>
      <c r="J222" s="222">
        <f>ROUND(I222*H222,2)</f>
        <v>0</v>
      </c>
      <c r="K222" s="218" t="s">
        <v>155</v>
      </c>
      <c r="L222" s="223"/>
      <c r="M222" s="224" t="s">
        <v>19</v>
      </c>
      <c r="N222" s="225" t="s">
        <v>44</v>
      </c>
      <c r="O222" s="65"/>
      <c r="P222" s="183">
        <f>O222*H222</f>
        <v>0</v>
      </c>
      <c r="Q222" s="183">
        <v>1E-4</v>
      </c>
      <c r="R222" s="183">
        <f>Q222*H222</f>
        <v>9.0000000000000008E-4</v>
      </c>
      <c r="S222" s="183">
        <v>0</v>
      </c>
      <c r="T222" s="18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5" t="s">
        <v>480</v>
      </c>
      <c r="AT222" s="185" t="s">
        <v>556</v>
      </c>
      <c r="AU222" s="185" t="s">
        <v>83</v>
      </c>
      <c r="AY222" s="18" t="s">
        <v>149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18" t="s">
        <v>81</v>
      </c>
      <c r="BK222" s="186">
        <f>ROUND(I222*H222,2)</f>
        <v>0</v>
      </c>
      <c r="BL222" s="18" t="s">
        <v>305</v>
      </c>
      <c r="BM222" s="185" t="s">
        <v>2444</v>
      </c>
    </row>
    <row r="223" spans="1:65" s="2" customFormat="1" ht="11.25">
      <c r="A223" s="35"/>
      <c r="B223" s="36"/>
      <c r="C223" s="37"/>
      <c r="D223" s="187" t="s">
        <v>158</v>
      </c>
      <c r="E223" s="37"/>
      <c r="F223" s="188" t="s">
        <v>2443</v>
      </c>
      <c r="G223" s="37"/>
      <c r="H223" s="37"/>
      <c r="I223" s="189"/>
      <c r="J223" s="37"/>
      <c r="K223" s="37"/>
      <c r="L223" s="40"/>
      <c r="M223" s="190"/>
      <c r="N223" s="191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158</v>
      </c>
      <c r="AU223" s="18" t="s">
        <v>83</v>
      </c>
    </row>
    <row r="224" spans="1:65" s="2" customFormat="1" ht="16.5" customHeight="1">
      <c r="A224" s="35"/>
      <c r="B224" s="36"/>
      <c r="C224" s="174" t="s">
        <v>597</v>
      </c>
      <c r="D224" s="174" t="s">
        <v>151</v>
      </c>
      <c r="E224" s="175" t="s">
        <v>2445</v>
      </c>
      <c r="F224" s="176" t="s">
        <v>2446</v>
      </c>
      <c r="G224" s="177" t="s">
        <v>483</v>
      </c>
      <c r="H224" s="178">
        <v>52</v>
      </c>
      <c r="I224" s="179"/>
      <c r="J224" s="180">
        <f>ROUND(I224*H224,2)</f>
        <v>0</v>
      </c>
      <c r="K224" s="176" t="s">
        <v>155</v>
      </c>
      <c r="L224" s="40"/>
      <c r="M224" s="181" t="s">
        <v>19</v>
      </c>
      <c r="N224" s="182" t="s">
        <v>44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305</v>
      </c>
      <c r="AT224" s="185" t="s">
        <v>151</v>
      </c>
      <c r="AU224" s="185" t="s">
        <v>83</v>
      </c>
      <c r="AY224" s="18" t="s">
        <v>149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81</v>
      </c>
      <c r="BK224" s="186">
        <f>ROUND(I224*H224,2)</f>
        <v>0</v>
      </c>
      <c r="BL224" s="18" t="s">
        <v>305</v>
      </c>
      <c r="BM224" s="185" t="s">
        <v>2447</v>
      </c>
    </row>
    <row r="225" spans="1:65" s="2" customFormat="1" ht="11.25">
      <c r="A225" s="35"/>
      <c r="B225" s="36"/>
      <c r="C225" s="37"/>
      <c r="D225" s="187" t="s">
        <v>158</v>
      </c>
      <c r="E225" s="37"/>
      <c r="F225" s="188" t="s">
        <v>2448</v>
      </c>
      <c r="G225" s="37"/>
      <c r="H225" s="37"/>
      <c r="I225" s="189"/>
      <c r="J225" s="37"/>
      <c r="K225" s="37"/>
      <c r="L225" s="40"/>
      <c r="M225" s="190"/>
      <c r="N225" s="191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158</v>
      </c>
      <c r="AU225" s="18" t="s">
        <v>83</v>
      </c>
    </row>
    <row r="226" spans="1:65" s="2" customFormat="1" ht="11.25">
      <c r="A226" s="35"/>
      <c r="B226" s="36"/>
      <c r="C226" s="37"/>
      <c r="D226" s="192" t="s">
        <v>160</v>
      </c>
      <c r="E226" s="37"/>
      <c r="F226" s="193" t="s">
        <v>2449</v>
      </c>
      <c r="G226" s="37"/>
      <c r="H226" s="37"/>
      <c r="I226" s="189"/>
      <c r="J226" s="37"/>
      <c r="K226" s="37"/>
      <c r="L226" s="40"/>
      <c r="M226" s="190"/>
      <c r="N226" s="191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160</v>
      </c>
      <c r="AU226" s="18" t="s">
        <v>83</v>
      </c>
    </row>
    <row r="227" spans="1:65" s="2" customFormat="1" ht="16.5" customHeight="1">
      <c r="A227" s="35"/>
      <c r="B227" s="36"/>
      <c r="C227" s="216" t="s">
        <v>603</v>
      </c>
      <c r="D227" s="216" t="s">
        <v>556</v>
      </c>
      <c r="E227" s="217" t="s">
        <v>2450</v>
      </c>
      <c r="F227" s="218" t="s">
        <v>2451</v>
      </c>
      <c r="G227" s="219" t="s">
        <v>483</v>
      </c>
      <c r="H227" s="220">
        <v>52</v>
      </c>
      <c r="I227" s="221"/>
      <c r="J227" s="222">
        <f>ROUND(I227*H227,2)</f>
        <v>0</v>
      </c>
      <c r="K227" s="218" t="s">
        <v>155</v>
      </c>
      <c r="L227" s="223"/>
      <c r="M227" s="224" t="s">
        <v>19</v>
      </c>
      <c r="N227" s="225" t="s">
        <v>44</v>
      </c>
      <c r="O227" s="65"/>
      <c r="P227" s="183">
        <f>O227*H227</f>
        <v>0</v>
      </c>
      <c r="Q227" s="183">
        <v>5.0000000000000001E-4</v>
      </c>
      <c r="R227" s="183">
        <f>Q227*H227</f>
        <v>2.6000000000000002E-2</v>
      </c>
      <c r="S227" s="183">
        <v>0</v>
      </c>
      <c r="T227" s="18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5" t="s">
        <v>480</v>
      </c>
      <c r="AT227" s="185" t="s">
        <v>556</v>
      </c>
      <c r="AU227" s="185" t="s">
        <v>83</v>
      </c>
      <c r="AY227" s="18" t="s">
        <v>149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8" t="s">
        <v>81</v>
      </c>
      <c r="BK227" s="186">
        <f>ROUND(I227*H227,2)</f>
        <v>0</v>
      </c>
      <c r="BL227" s="18" t="s">
        <v>305</v>
      </c>
      <c r="BM227" s="185" t="s">
        <v>2452</v>
      </c>
    </row>
    <row r="228" spans="1:65" s="2" customFormat="1" ht="11.25">
      <c r="A228" s="35"/>
      <c r="B228" s="36"/>
      <c r="C228" s="37"/>
      <c r="D228" s="187" t="s">
        <v>158</v>
      </c>
      <c r="E228" s="37"/>
      <c r="F228" s="188" t="s">
        <v>2451</v>
      </c>
      <c r="G228" s="37"/>
      <c r="H228" s="37"/>
      <c r="I228" s="189"/>
      <c r="J228" s="37"/>
      <c r="K228" s="37"/>
      <c r="L228" s="40"/>
      <c r="M228" s="190"/>
      <c r="N228" s="191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158</v>
      </c>
      <c r="AU228" s="18" t="s">
        <v>83</v>
      </c>
    </row>
    <row r="229" spans="1:65" s="2" customFormat="1" ht="16.5" customHeight="1">
      <c r="A229" s="35"/>
      <c r="B229" s="36"/>
      <c r="C229" s="174" t="s">
        <v>609</v>
      </c>
      <c r="D229" s="174" t="s">
        <v>151</v>
      </c>
      <c r="E229" s="175" t="s">
        <v>2453</v>
      </c>
      <c r="F229" s="176" t="s">
        <v>2454</v>
      </c>
      <c r="G229" s="177" t="s">
        <v>174</v>
      </c>
      <c r="H229" s="178">
        <v>200</v>
      </c>
      <c r="I229" s="179"/>
      <c r="J229" s="180">
        <f>ROUND(I229*H229,2)</f>
        <v>0</v>
      </c>
      <c r="K229" s="176" t="s">
        <v>155</v>
      </c>
      <c r="L229" s="40"/>
      <c r="M229" s="181" t="s">
        <v>19</v>
      </c>
      <c r="N229" s="182" t="s">
        <v>44</v>
      </c>
      <c r="O229" s="65"/>
      <c r="P229" s="183">
        <f>O229*H229</f>
        <v>0</v>
      </c>
      <c r="Q229" s="183">
        <v>0</v>
      </c>
      <c r="R229" s="183">
        <f>Q229*H229</f>
        <v>0</v>
      </c>
      <c r="S229" s="183">
        <v>0</v>
      </c>
      <c r="T229" s="18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5" t="s">
        <v>305</v>
      </c>
      <c r="AT229" s="185" t="s">
        <v>151</v>
      </c>
      <c r="AU229" s="185" t="s">
        <v>83</v>
      </c>
      <c r="AY229" s="18" t="s">
        <v>149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8" t="s">
        <v>81</v>
      </c>
      <c r="BK229" s="186">
        <f>ROUND(I229*H229,2)</f>
        <v>0</v>
      </c>
      <c r="BL229" s="18" t="s">
        <v>305</v>
      </c>
      <c r="BM229" s="185" t="s">
        <v>2455</v>
      </c>
    </row>
    <row r="230" spans="1:65" s="2" customFormat="1" ht="11.25">
      <c r="A230" s="35"/>
      <c r="B230" s="36"/>
      <c r="C230" s="37"/>
      <c r="D230" s="187" t="s">
        <v>158</v>
      </c>
      <c r="E230" s="37"/>
      <c r="F230" s="188" t="s">
        <v>2456</v>
      </c>
      <c r="G230" s="37"/>
      <c r="H230" s="37"/>
      <c r="I230" s="189"/>
      <c r="J230" s="37"/>
      <c r="K230" s="37"/>
      <c r="L230" s="40"/>
      <c r="M230" s="190"/>
      <c r="N230" s="191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158</v>
      </c>
      <c r="AU230" s="18" t="s">
        <v>83</v>
      </c>
    </row>
    <row r="231" spans="1:65" s="2" customFormat="1" ht="11.25">
      <c r="A231" s="35"/>
      <c r="B231" s="36"/>
      <c r="C231" s="37"/>
      <c r="D231" s="192" t="s">
        <v>160</v>
      </c>
      <c r="E231" s="37"/>
      <c r="F231" s="193" t="s">
        <v>2457</v>
      </c>
      <c r="G231" s="37"/>
      <c r="H231" s="37"/>
      <c r="I231" s="189"/>
      <c r="J231" s="37"/>
      <c r="K231" s="37"/>
      <c r="L231" s="40"/>
      <c r="M231" s="190"/>
      <c r="N231" s="191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160</v>
      </c>
      <c r="AU231" s="18" t="s">
        <v>83</v>
      </c>
    </row>
    <row r="232" spans="1:65" s="2" customFormat="1" ht="16.5" customHeight="1">
      <c r="A232" s="35"/>
      <c r="B232" s="36"/>
      <c r="C232" s="216" t="s">
        <v>615</v>
      </c>
      <c r="D232" s="216" t="s">
        <v>556</v>
      </c>
      <c r="E232" s="217" t="s">
        <v>2458</v>
      </c>
      <c r="F232" s="218" t="s">
        <v>2459</v>
      </c>
      <c r="G232" s="219" t="s">
        <v>986</v>
      </c>
      <c r="H232" s="220">
        <v>200</v>
      </c>
      <c r="I232" s="221"/>
      <c r="J232" s="222">
        <f>ROUND(I232*H232,2)</f>
        <v>0</v>
      </c>
      <c r="K232" s="218" t="s">
        <v>155</v>
      </c>
      <c r="L232" s="223"/>
      <c r="M232" s="224" t="s">
        <v>19</v>
      </c>
      <c r="N232" s="225" t="s">
        <v>44</v>
      </c>
      <c r="O232" s="65"/>
      <c r="P232" s="183">
        <f>O232*H232</f>
        <v>0</v>
      </c>
      <c r="Q232" s="183">
        <v>1E-3</v>
      </c>
      <c r="R232" s="183">
        <f>Q232*H232</f>
        <v>0.2</v>
      </c>
      <c r="S232" s="183">
        <v>0</v>
      </c>
      <c r="T232" s="18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5" t="s">
        <v>480</v>
      </c>
      <c r="AT232" s="185" t="s">
        <v>556</v>
      </c>
      <c r="AU232" s="185" t="s">
        <v>83</v>
      </c>
      <c r="AY232" s="18" t="s">
        <v>149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8" t="s">
        <v>81</v>
      </c>
      <c r="BK232" s="186">
        <f>ROUND(I232*H232,2)</f>
        <v>0</v>
      </c>
      <c r="BL232" s="18" t="s">
        <v>305</v>
      </c>
      <c r="BM232" s="185" t="s">
        <v>2460</v>
      </c>
    </row>
    <row r="233" spans="1:65" s="2" customFormat="1" ht="11.25">
      <c r="A233" s="35"/>
      <c r="B233" s="36"/>
      <c r="C233" s="37"/>
      <c r="D233" s="187" t="s">
        <v>158</v>
      </c>
      <c r="E233" s="37"/>
      <c r="F233" s="188" t="s">
        <v>2459</v>
      </c>
      <c r="G233" s="37"/>
      <c r="H233" s="37"/>
      <c r="I233" s="189"/>
      <c r="J233" s="37"/>
      <c r="K233" s="37"/>
      <c r="L233" s="40"/>
      <c r="M233" s="190"/>
      <c r="N233" s="191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158</v>
      </c>
      <c r="AU233" s="18" t="s">
        <v>83</v>
      </c>
    </row>
    <row r="234" spans="1:65" s="2" customFormat="1" ht="16.5" customHeight="1">
      <c r="A234" s="35"/>
      <c r="B234" s="36"/>
      <c r="C234" s="174" t="s">
        <v>622</v>
      </c>
      <c r="D234" s="174" t="s">
        <v>151</v>
      </c>
      <c r="E234" s="175" t="s">
        <v>2461</v>
      </c>
      <c r="F234" s="176" t="s">
        <v>2462</v>
      </c>
      <c r="G234" s="177" t="s">
        <v>174</v>
      </c>
      <c r="H234" s="178">
        <v>30</v>
      </c>
      <c r="I234" s="179"/>
      <c r="J234" s="180">
        <f>ROUND(I234*H234,2)</f>
        <v>0</v>
      </c>
      <c r="K234" s="176" t="s">
        <v>155</v>
      </c>
      <c r="L234" s="40"/>
      <c r="M234" s="181" t="s">
        <v>19</v>
      </c>
      <c r="N234" s="182" t="s">
        <v>44</v>
      </c>
      <c r="O234" s="65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5" t="s">
        <v>305</v>
      </c>
      <c r="AT234" s="185" t="s">
        <v>151</v>
      </c>
      <c r="AU234" s="185" t="s">
        <v>83</v>
      </c>
      <c r="AY234" s="18" t="s">
        <v>149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8" t="s">
        <v>81</v>
      </c>
      <c r="BK234" s="186">
        <f>ROUND(I234*H234,2)</f>
        <v>0</v>
      </c>
      <c r="BL234" s="18" t="s">
        <v>305</v>
      </c>
      <c r="BM234" s="185" t="s">
        <v>2463</v>
      </c>
    </row>
    <row r="235" spans="1:65" s="2" customFormat="1" ht="11.25">
      <c r="A235" s="35"/>
      <c r="B235" s="36"/>
      <c r="C235" s="37"/>
      <c r="D235" s="187" t="s">
        <v>158</v>
      </c>
      <c r="E235" s="37"/>
      <c r="F235" s="188" t="s">
        <v>2464</v>
      </c>
      <c r="G235" s="37"/>
      <c r="H235" s="37"/>
      <c r="I235" s="189"/>
      <c r="J235" s="37"/>
      <c r="K235" s="37"/>
      <c r="L235" s="40"/>
      <c r="M235" s="190"/>
      <c r="N235" s="191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158</v>
      </c>
      <c r="AU235" s="18" t="s">
        <v>83</v>
      </c>
    </row>
    <row r="236" spans="1:65" s="2" customFormat="1" ht="11.25">
      <c r="A236" s="35"/>
      <c r="B236" s="36"/>
      <c r="C236" s="37"/>
      <c r="D236" s="192" t="s">
        <v>160</v>
      </c>
      <c r="E236" s="37"/>
      <c r="F236" s="193" t="s">
        <v>2465</v>
      </c>
      <c r="G236" s="37"/>
      <c r="H236" s="37"/>
      <c r="I236" s="189"/>
      <c r="J236" s="37"/>
      <c r="K236" s="37"/>
      <c r="L236" s="40"/>
      <c r="M236" s="190"/>
      <c r="N236" s="191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160</v>
      </c>
      <c r="AU236" s="18" t="s">
        <v>83</v>
      </c>
    </row>
    <row r="237" spans="1:65" s="2" customFormat="1" ht="16.5" customHeight="1">
      <c r="A237" s="35"/>
      <c r="B237" s="36"/>
      <c r="C237" s="216" t="s">
        <v>629</v>
      </c>
      <c r="D237" s="216" t="s">
        <v>556</v>
      </c>
      <c r="E237" s="217" t="s">
        <v>2466</v>
      </c>
      <c r="F237" s="218" t="s">
        <v>2467</v>
      </c>
      <c r="G237" s="219" t="s">
        <v>986</v>
      </c>
      <c r="H237" s="220">
        <v>30</v>
      </c>
      <c r="I237" s="221"/>
      <c r="J237" s="222">
        <f>ROUND(I237*H237,2)</f>
        <v>0</v>
      </c>
      <c r="K237" s="218" t="s">
        <v>155</v>
      </c>
      <c r="L237" s="223"/>
      <c r="M237" s="224" t="s">
        <v>19</v>
      </c>
      <c r="N237" s="225" t="s">
        <v>44</v>
      </c>
      <c r="O237" s="65"/>
      <c r="P237" s="183">
        <f>O237*H237</f>
        <v>0</v>
      </c>
      <c r="Q237" s="183">
        <v>1E-3</v>
      </c>
      <c r="R237" s="183">
        <f>Q237*H237</f>
        <v>0.03</v>
      </c>
      <c r="S237" s="183">
        <v>0</v>
      </c>
      <c r="T237" s="18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5" t="s">
        <v>480</v>
      </c>
      <c r="AT237" s="185" t="s">
        <v>556</v>
      </c>
      <c r="AU237" s="185" t="s">
        <v>83</v>
      </c>
      <c r="AY237" s="18" t="s">
        <v>149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18" t="s">
        <v>81</v>
      </c>
      <c r="BK237" s="186">
        <f>ROUND(I237*H237,2)</f>
        <v>0</v>
      </c>
      <c r="BL237" s="18" t="s">
        <v>305</v>
      </c>
      <c r="BM237" s="185" t="s">
        <v>2468</v>
      </c>
    </row>
    <row r="238" spans="1:65" s="2" customFormat="1" ht="11.25">
      <c r="A238" s="35"/>
      <c r="B238" s="36"/>
      <c r="C238" s="37"/>
      <c r="D238" s="187" t="s">
        <v>158</v>
      </c>
      <c r="E238" s="37"/>
      <c r="F238" s="188" t="s">
        <v>2467</v>
      </c>
      <c r="G238" s="37"/>
      <c r="H238" s="37"/>
      <c r="I238" s="189"/>
      <c r="J238" s="37"/>
      <c r="K238" s="37"/>
      <c r="L238" s="40"/>
      <c r="M238" s="190"/>
      <c r="N238" s="191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158</v>
      </c>
      <c r="AU238" s="18" t="s">
        <v>83</v>
      </c>
    </row>
    <row r="239" spans="1:65" s="2" customFormat="1" ht="16.5" customHeight="1">
      <c r="A239" s="35"/>
      <c r="B239" s="36"/>
      <c r="C239" s="174" t="s">
        <v>637</v>
      </c>
      <c r="D239" s="174" t="s">
        <v>151</v>
      </c>
      <c r="E239" s="175" t="s">
        <v>2469</v>
      </c>
      <c r="F239" s="176" t="s">
        <v>2470</v>
      </c>
      <c r="G239" s="177" t="s">
        <v>174</v>
      </c>
      <c r="H239" s="178">
        <v>300</v>
      </c>
      <c r="I239" s="179"/>
      <c r="J239" s="180">
        <f>ROUND(I239*H239,2)</f>
        <v>0</v>
      </c>
      <c r="K239" s="176" t="s">
        <v>155</v>
      </c>
      <c r="L239" s="40"/>
      <c r="M239" s="181" t="s">
        <v>19</v>
      </c>
      <c r="N239" s="182" t="s">
        <v>44</v>
      </c>
      <c r="O239" s="65"/>
      <c r="P239" s="183">
        <f>O239*H239</f>
        <v>0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5" t="s">
        <v>305</v>
      </c>
      <c r="AT239" s="185" t="s">
        <v>151</v>
      </c>
      <c r="AU239" s="185" t="s">
        <v>83</v>
      </c>
      <c r="AY239" s="18" t="s">
        <v>149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18" t="s">
        <v>81</v>
      </c>
      <c r="BK239" s="186">
        <f>ROUND(I239*H239,2)</f>
        <v>0</v>
      </c>
      <c r="BL239" s="18" t="s">
        <v>305</v>
      </c>
      <c r="BM239" s="185" t="s">
        <v>2471</v>
      </c>
    </row>
    <row r="240" spans="1:65" s="2" customFormat="1" ht="11.25">
      <c r="A240" s="35"/>
      <c r="B240" s="36"/>
      <c r="C240" s="37"/>
      <c r="D240" s="187" t="s">
        <v>158</v>
      </c>
      <c r="E240" s="37"/>
      <c r="F240" s="188" t="s">
        <v>2472</v>
      </c>
      <c r="G240" s="37"/>
      <c r="H240" s="37"/>
      <c r="I240" s="189"/>
      <c r="J240" s="37"/>
      <c r="K240" s="37"/>
      <c r="L240" s="40"/>
      <c r="M240" s="190"/>
      <c r="N240" s="191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158</v>
      </c>
      <c r="AU240" s="18" t="s">
        <v>83</v>
      </c>
    </row>
    <row r="241" spans="1:65" s="2" customFormat="1" ht="11.25">
      <c r="A241" s="35"/>
      <c r="B241" s="36"/>
      <c r="C241" s="37"/>
      <c r="D241" s="192" t="s">
        <v>160</v>
      </c>
      <c r="E241" s="37"/>
      <c r="F241" s="193" t="s">
        <v>2473</v>
      </c>
      <c r="G241" s="37"/>
      <c r="H241" s="37"/>
      <c r="I241" s="189"/>
      <c r="J241" s="37"/>
      <c r="K241" s="37"/>
      <c r="L241" s="40"/>
      <c r="M241" s="190"/>
      <c r="N241" s="191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160</v>
      </c>
      <c r="AU241" s="18" t="s">
        <v>83</v>
      </c>
    </row>
    <row r="242" spans="1:65" s="2" customFormat="1" ht="16.5" customHeight="1">
      <c r="A242" s="35"/>
      <c r="B242" s="36"/>
      <c r="C242" s="216" t="s">
        <v>642</v>
      </c>
      <c r="D242" s="216" t="s">
        <v>556</v>
      </c>
      <c r="E242" s="217" t="s">
        <v>2474</v>
      </c>
      <c r="F242" s="218" t="s">
        <v>2475</v>
      </c>
      <c r="G242" s="219" t="s">
        <v>986</v>
      </c>
      <c r="H242" s="220">
        <v>125</v>
      </c>
      <c r="I242" s="221"/>
      <c r="J242" s="222">
        <f>ROUND(I242*H242,2)</f>
        <v>0</v>
      </c>
      <c r="K242" s="218" t="s">
        <v>155</v>
      </c>
      <c r="L242" s="223"/>
      <c r="M242" s="224" t="s">
        <v>19</v>
      </c>
      <c r="N242" s="225" t="s">
        <v>44</v>
      </c>
      <c r="O242" s="65"/>
      <c r="P242" s="183">
        <f>O242*H242</f>
        <v>0</v>
      </c>
      <c r="Q242" s="183">
        <v>1E-3</v>
      </c>
      <c r="R242" s="183">
        <f>Q242*H242</f>
        <v>0.125</v>
      </c>
      <c r="S242" s="183">
        <v>0</v>
      </c>
      <c r="T242" s="184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5" t="s">
        <v>480</v>
      </c>
      <c r="AT242" s="185" t="s">
        <v>556</v>
      </c>
      <c r="AU242" s="185" t="s">
        <v>83</v>
      </c>
      <c r="AY242" s="18" t="s">
        <v>149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18" t="s">
        <v>81</v>
      </c>
      <c r="BK242" s="186">
        <f>ROUND(I242*H242,2)</f>
        <v>0</v>
      </c>
      <c r="BL242" s="18" t="s">
        <v>305</v>
      </c>
      <c r="BM242" s="185" t="s">
        <v>2476</v>
      </c>
    </row>
    <row r="243" spans="1:65" s="2" customFormat="1" ht="11.25">
      <c r="A243" s="35"/>
      <c r="B243" s="36"/>
      <c r="C243" s="37"/>
      <c r="D243" s="187" t="s">
        <v>158</v>
      </c>
      <c r="E243" s="37"/>
      <c r="F243" s="188" t="s">
        <v>2475</v>
      </c>
      <c r="G243" s="37"/>
      <c r="H243" s="37"/>
      <c r="I243" s="189"/>
      <c r="J243" s="37"/>
      <c r="K243" s="37"/>
      <c r="L243" s="40"/>
      <c r="M243" s="190"/>
      <c r="N243" s="191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158</v>
      </c>
      <c r="AU243" s="18" t="s">
        <v>83</v>
      </c>
    </row>
    <row r="244" spans="1:65" s="2" customFormat="1" ht="16.5" customHeight="1">
      <c r="A244" s="35"/>
      <c r="B244" s="36"/>
      <c r="C244" s="174" t="s">
        <v>649</v>
      </c>
      <c r="D244" s="174" t="s">
        <v>151</v>
      </c>
      <c r="E244" s="175" t="s">
        <v>2477</v>
      </c>
      <c r="F244" s="176" t="s">
        <v>2478</v>
      </c>
      <c r="G244" s="177" t="s">
        <v>483</v>
      </c>
      <c r="H244" s="178">
        <v>30</v>
      </c>
      <c r="I244" s="179"/>
      <c r="J244" s="180">
        <f>ROUND(I244*H244,2)</f>
        <v>0</v>
      </c>
      <c r="K244" s="176" t="s">
        <v>155</v>
      </c>
      <c r="L244" s="40"/>
      <c r="M244" s="181" t="s">
        <v>19</v>
      </c>
      <c r="N244" s="182" t="s">
        <v>44</v>
      </c>
      <c r="O244" s="65"/>
      <c r="P244" s="183">
        <f>O244*H244</f>
        <v>0</v>
      </c>
      <c r="Q244" s="183">
        <v>0</v>
      </c>
      <c r="R244" s="183">
        <f>Q244*H244</f>
        <v>0</v>
      </c>
      <c r="S244" s="183">
        <v>0</v>
      </c>
      <c r="T244" s="184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5" t="s">
        <v>305</v>
      </c>
      <c r="AT244" s="185" t="s">
        <v>151</v>
      </c>
      <c r="AU244" s="185" t="s">
        <v>83</v>
      </c>
      <c r="AY244" s="18" t="s">
        <v>149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8" t="s">
        <v>81</v>
      </c>
      <c r="BK244" s="186">
        <f>ROUND(I244*H244,2)</f>
        <v>0</v>
      </c>
      <c r="BL244" s="18" t="s">
        <v>305</v>
      </c>
      <c r="BM244" s="185" t="s">
        <v>2479</v>
      </c>
    </row>
    <row r="245" spans="1:65" s="2" customFormat="1" ht="11.25">
      <c r="A245" s="35"/>
      <c r="B245" s="36"/>
      <c r="C245" s="37"/>
      <c r="D245" s="187" t="s">
        <v>158</v>
      </c>
      <c r="E245" s="37"/>
      <c r="F245" s="188" t="s">
        <v>2480</v>
      </c>
      <c r="G245" s="37"/>
      <c r="H245" s="37"/>
      <c r="I245" s="189"/>
      <c r="J245" s="37"/>
      <c r="K245" s="37"/>
      <c r="L245" s="40"/>
      <c r="M245" s="190"/>
      <c r="N245" s="191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158</v>
      </c>
      <c r="AU245" s="18" t="s">
        <v>83</v>
      </c>
    </row>
    <row r="246" spans="1:65" s="2" customFormat="1" ht="11.25">
      <c r="A246" s="35"/>
      <c r="B246" s="36"/>
      <c r="C246" s="37"/>
      <c r="D246" s="192" t="s">
        <v>160</v>
      </c>
      <c r="E246" s="37"/>
      <c r="F246" s="193" t="s">
        <v>2481</v>
      </c>
      <c r="G246" s="37"/>
      <c r="H246" s="37"/>
      <c r="I246" s="189"/>
      <c r="J246" s="37"/>
      <c r="K246" s="37"/>
      <c r="L246" s="40"/>
      <c r="M246" s="190"/>
      <c r="N246" s="191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160</v>
      </c>
      <c r="AU246" s="18" t="s">
        <v>83</v>
      </c>
    </row>
    <row r="247" spans="1:65" s="2" customFormat="1" ht="16.5" customHeight="1">
      <c r="A247" s="35"/>
      <c r="B247" s="36"/>
      <c r="C247" s="216" t="s">
        <v>656</v>
      </c>
      <c r="D247" s="216" t="s">
        <v>556</v>
      </c>
      <c r="E247" s="217" t="s">
        <v>2482</v>
      </c>
      <c r="F247" s="218" t="s">
        <v>2483</v>
      </c>
      <c r="G247" s="219" t="s">
        <v>483</v>
      </c>
      <c r="H247" s="220">
        <v>30</v>
      </c>
      <c r="I247" s="221"/>
      <c r="J247" s="222">
        <f>ROUND(I247*H247,2)</f>
        <v>0</v>
      </c>
      <c r="K247" s="218" t="s">
        <v>155</v>
      </c>
      <c r="L247" s="223"/>
      <c r="M247" s="224" t="s">
        <v>19</v>
      </c>
      <c r="N247" s="225" t="s">
        <v>44</v>
      </c>
      <c r="O247" s="65"/>
      <c r="P247" s="183">
        <f>O247*H247</f>
        <v>0</v>
      </c>
      <c r="Q247" s="183">
        <v>1.2999999999999999E-4</v>
      </c>
      <c r="R247" s="183">
        <f>Q247*H247</f>
        <v>3.8999999999999998E-3</v>
      </c>
      <c r="S247" s="183">
        <v>0</v>
      </c>
      <c r="T247" s="18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5" t="s">
        <v>480</v>
      </c>
      <c r="AT247" s="185" t="s">
        <v>556</v>
      </c>
      <c r="AU247" s="185" t="s">
        <v>83</v>
      </c>
      <c r="AY247" s="18" t="s">
        <v>149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8" t="s">
        <v>81</v>
      </c>
      <c r="BK247" s="186">
        <f>ROUND(I247*H247,2)</f>
        <v>0</v>
      </c>
      <c r="BL247" s="18" t="s">
        <v>305</v>
      </c>
      <c r="BM247" s="185" t="s">
        <v>2484</v>
      </c>
    </row>
    <row r="248" spans="1:65" s="2" customFormat="1" ht="11.25">
      <c r="A248" s="35"/>
      <c r="B248" s="36"/>
      <c r="C248" s="37"/>
      <c r="D248" s="187" t="s">
        <v>158</v>
      </c>
      <c r="E248" s="37"/>
      <c r="F248" s="188" t="s">
        <v>2483</v>
      </c>
      <c r="G248" s="37"/>
      <c r="H248" s="37"/>
      <c r="I248" s="189"/>
      <c r="J248" s="37"/>
      <c r="K248" s="37"/>
      <c r="L248" s="40"/>
      <c r="M248" s="190"/>
      <c r="N248" s="191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158</v>
      </c>
      <c r="AU248" s="18" t="s">
        <v>83</v>
      </c>
    </row>
    <row r="249" spans="1:65" s="2" customFormat="1" ht="16.5" customHeight="1">
      <c r="A249" s="35"/>
      <c r="B249" s="36"/>
      <c r="C249" s="174" t="s">
        <v>662</v>
      </c>
      <c r="D249" s="174" t="s">
        <v>151</v>
      </c>
      <c r="E249" s="175" t="s">
        <v>2485</v>
      </c>
      <c r="F249" s="176" t="s">
        <v>2486</v>
      </c>
      <c r="G249" s="177" t="s">
        <v>483</v>
      </c>
      <c r="H249" s="178">
        <v>7</v>
      </c>
      <c r="I249" s="179"/>
      <c r="J249" s="180">
        <f>ROUND(I249*H249,2)</f>
        <v>0</v>
      </c>
      <c r="K249" s="176" t="s">
        <v>155</v>
      </c>
      <c r="L249" s="40"/>
      <c r="M249" s="181" t="s">
        <v>19</v>
      </c>
      <c r="N249" s="182" t="s">
        <v>44</v>
      </c>
      <c r="O249" s="65"/>
      <c r="P249" s="183">
        <f>O249*H249</f>
        <v>0</v>
      </c>
      <c r="Q249" s="183">
        <v>0</v>
      </c>
      <c r="R249" s="183">
        <f>Q249*H249</f>
        <v>0</v>
      </c>
      <c r="S249" s="183">
        <v>0</v>
      </c>
      <c r="T249" s="184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5" t="s">
        <v>305</v>
      </c>
      <c r="AT249" s="185" t="s">
        <v>151</v>
      </c>
      <c r="AU249" s="185" t="s">
        <v>83</v>
      </c>
      <c r="AY249" s="18" t="s">
        <v>149</v>
      </c>
      <c r="BE249" s="186">
        <f>IF(N249="základní",J249,0)</f>
        <v>0</v>
      </c>
      <c r="BF249" s="186">
        <f>IF(N249="snížená",J249,0)</f>
        <v>0</v>
      </c>
      <c r="BG249" s="186">
        <f>IF(N249="zákl. přenesená",J249,0)</f>
        <v>0</v>
      </c>
      <c r="BH249" s="186">
        <f>IF(N249="sníž. přenesená",J249,0)</f>
        <v>0</v>
      </c>
      <c r="BI249" s="186">
        <f>IF(N249="nulová",J249,0)</f>
        <v>0</v>
      </c>
      <c r="BJ249" s="18" t="s">
        <v>81</v>
      </c>
      <c r="BK249" s="186">
        <f>ROUND(I249*H249,2)</f>
        <v>0</v>
      </c>
      <c r="BL249" s="18" t="s">
        <v>305</v>
      </c>
      <c r="BM249" s="185" t="s">
        <v>2487</v>
      </c>
    </row>
    <row r="250" spans="1:65" s="2" customFormat="1" ht="11.25">
      <c r="A250" s="35"/>
      <c r="B250" s="36"/>
      <c r="C250" s="37"/>
      <c r="D250" s="187" t="s">
        <v>158</v>
      </c>
      <c r="E250" s="37"/>
      <c r="F250" s="188" t="s">
        <v>2488</v>
      </c>
      <c r="G250" s="37"/>
      <c r="H250" s="37"/>
      <c r="I250" s="189"/>
      <c r="J250" s="37"/>
      <c r="K250" s="37"/>
      <c r="L250" s="40"/>
      <c r="M250" s="190"/>
      <c r="N250" s="191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158</v>
      </c>
      <c r="AU250" s="18" t="s">
        <v>83</v>
      </c>
    </row>
    <row r="251" spans="1:65" s="2" customFormat="1" ht="11.25">
      <c r="A251" s="35"/>
      <c r="B251" s="36"/>
      <c r="C251" s="37"/>
      <c r="D251" s="192" t="s">
        <v>160</v>
      </c>
      <c r="E251" s="37"/>
      <c r="F251" s="193" t="s">
        <v>2489</v>
      </c>
      <c r="G251" s="37"/>
      <c r="H251" s="37"/>
      <c r="I251" s="189"/>
      <c r="J251" s="37"/>
      <c r="K251" s="37"/>
      <c r="L251" s="40"/>
      <c r="M251" s="190"/>
      <c r="N251" s="191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160</v>
      </c>
      <c r="AU251" s="18" t="s">
        <v>83</v>
      </c>
    </row>
    <row r="252" spans="1:65" s="2" customFormat="1" ht="16.5" customHeight="1">
      <c r="A252" s="35"/>
      <c r="B252" s="36"/>
      <c r="C252" s="216" t="s">
        <v>669</v>
      </c>
      <c r="D252" s="216" t="s">
        <v>556</v>
      </c>
      <c r="E252" s="217" t="s">
        <v>2490</v>
      </c>
      <c r="F252" s="218" t="s">
        <v>2491</v>
      </c>
      <c r="G252" s="219" t="s">
        <v>483</v>
      </c>
      <c r="H252" s="220">
        <v>7</v>
      </c>
      <c r="I252" s="221"/>
      <c r="J252" s="222">
        <f>ROUND(I252*H252,2)</f>
        <v>0</v>
      </c>
      <c r="K252" s="218" t="s">
        <v>155</v>
      </c>
      <c r="L252" s="223"/>
      <c r="M252" s="224" t="s">
        <v>19</v>
      </c>
      <c r="N252" s="225" t="s">
        <v>44</v>
      </c>
      <c r="O252" s="65"/>
      <c r="P252" s="183">
        <f>O252*H252</f>
        <v>0</v>
      </c>
      <c r="Q252" s="183">
        <v>2.3000000000000001E-4</v>
      </c>
      <c r="R252" s="183">
        <f>Q252*H252</f>
        <v>1.6100000000000001E-3</v>
      </c>
      <c r="S252" s="183">
        <v>0</v>
      </c>
      <c r="T252" s="18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5" t="s">
        <v>480</v>
      </c>
      <c r="AT252" s="185" t="s">
        <v>556</v>
      </c>
      <c r="AU252" s="185" t="s">
        <v>83</v>
      </c>
      <c r="AY252" s="18" t="s">
        <v>149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8" t="s">
        <v>81</v>
      </c>
      <c r="BK252" s="186">
        <f>ROUND(I252*H252,2)</f>
        <v>0</v>
      </c>
      <c r="BL252" s="18" t="s">
        <v>305</v>
      </c>
      <c r="BM252" s="185" t="s">
        <v>2492</v>
      </c>
    </row>
    <row r="253" spans="1:65" s="2" customFormat="1" ht="11.25">
      <c r="A253" s="35"/>
      <c r="B253" s="36"/>
      <c r="C253" s="37"/>
      <c r="D253" s="187" t="s">
        <v>158</v>
      </c>
      <c r="E253" s="37"/>
      <c r="F253" s="188" t="s">
        <v>2491</v>
      </c>
      <c r="G253" s="37"/>
      <c r="H253" s="37"/>
      <c r="I253" s="189"/>
      <c r="J253" s="37"/>
      <c r="K253" s="37"/>
      <c r="L253" s="40"/>
      <c r="M253" s="190"/>
      <c r="N253" s="191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158</v>
      </c>
      <c r="AU253" s="18" t="s">
        <v>83</v>
      </c>
    </row>
    <row r="254" spans="1:65" s="2" customFormat="1" ht="16.5" customHeight="1">
      <c r="A254" s="35"/>
      <c r="B254" s="36"/>
      <c r="C254" s="174" t="s">
        <v>677</v>
      </c>
      <c r="D254" s="174" t="s">
        <v>151</v>
      </c>
      <c r="E254" s="175" t="s">
        <v>2493</v>
      </c>
      <c r="F254" s="176" t="s">
        <v>2494</v>
      </c>
      <c r="G254" s="177" t="s">
        <v>483</v>
      </c>
      <c r="H254" s="178">
        <v>40</v>
      </c>
      <c r="I254" s="179"/>
      <c r="J254" s="180">
        <f>ROUND(I254*H254,2)</f>
        <v>0</v>
      </c>
      <c r="K254" s="176" t="s">
        <v>155</v>
      </c>
      <c r="L254" s="40"/>
      <c r="M254" s="181" t="s">
        <v>19</v>
      </c>
      <c r="N254" s="182" t="s">
        <v>44</v>
      </c>
      <c r="O254" s="65"/>
      <c r="P254" s="183">
        <f>O254*H254</f>
        <v>0</v>
      </c>
      <c r="Q254" s="183">
        <v>0</v>
      </c>
      <c r="R254" s="183">
        <f>Q254*H254</f>
        <v>0</v>
      </c>
      <c r="S254" s="183">
        <v>0</v>
      </c>
      <c r="T254" s="18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5" t="s">
        <v>305</v>
      </c>
      <c r="AT254" s="185" t="s">
        <v>151</v>
      </c>
      <c r="AU254" s="185" t="s">
        <v>83</v>
      </c>
      <c r="AY254" s="18" t="s">
        <v>149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8" t="s">
        <v>81</v>
      </c>
      <c r="BK254" s="186">
        <f>ROUND(I254*H254,2)</f>
        <v>0</v>
      </c>
      <c r="BL254" s="18" t="s">
        <v>305</v>
      </c>
      <c r="BM254" s="185" t="s">
        <v>2495</v>
      </c>
    </row>
    <row r="255" spans="1:65" s="2" customFormat="1" ht="11.25">
      <c r="A255" s="35"/>
      <c r="B255" s="36"/>
      <c r="C255" s="37"/>
      <c r="D255" s="187" t="s">
        <v>158</v>
      </c>
      <c r="E255" s="37"/>
      <c r="F255" s="188" t="s">
        <v>2496</v>
      </c>
      <c r="G255" s="37"/>
      <c r="H255" s="37"/>
      <c r="I255" s="189"/>
      <c r="J255" s="37"/>
      <c r="K255" s="37"/>
      <c r="L255" s="40"/>
      <c r="M255" s="190"/>
      <c r="N255" s="191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158</v>
      </c>
      <c r="AU255" s="18" t="s">
        <v>83</v>
      </c>
    </row>
    <row r="256" spans="1:65" s="2" customFormat="1" ht="11.25">
      <c r="A256" s="35"/>
      <c r="B256" s="36"/>
      <c r="C256" s="37"/>
      <c r="D256" s="192" t="s">
        <v>160</v>
      </c>
      <c r="E256" s="37"/>
      <c r="F256" s="193" t="s">
        <v>2497</v>
      </c>
      <c r="G256" s="37"/>
      <c r="H256" s="37"/>
      <c r="I256" s="189"/>
      <c r="J256" s="37"/>
      <c r="K256" s="37"/>
      <c r="L256" s="40"/>
      <c r="M256" s="190"/>
      <c r="N256" s="191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160</v>
      </c>
      <c r="AU256" s="18" t="s">
        <v>83</v>
      </c>
    </row>
    <row r="257" spans="1:65" s="2" customFormat="1" ht="16.5" customHeight="1">
      <c r="A257" s="35"/>
      <c r="B257" s="36"/>
      <c r="C257" s="216" t="s">
        <v>684</v>
      </c>
      <c r="D257" s="216" t="s">
        <v>556</v>
      </c>
      <c r="E257" s="217" t="s">
        <v>2498</v>
      </c>
      <c r="F257" s="218" t="s">
        <v>2499</v>
      </c>
      <c r="G257" s="219" t="s">
        <v>483</v>
      </c>
      <c r="H257" s="220">
        <v>25</v>
      </c>
      <c r="I257" s="221"/>
      <c r="J257" s="222">
        <f>ROUND(I257*H257,2)</f>
        <v>0</v>
      </c>
      <c r="K257" s="218" t="s">
        <v>155</v>
      </c>
      <c r="L257" s="223"/>
      <c r="M257" s="224" t="s">
        <v>19</v>
      </c>
      <c r="N257" s="225" t="s">
        <v>44</v>
      </c>
      <c r="O257" s="65"/>
      <c r="P257" s="183">
        <f>O257*H257</f>
        <v>0</v>
      </c>
      <c r="Q257" s="183">
        <v>2.5999999999999998E-4</v>
      </c>
      <c r="R257" s="183">
        <f>Q257*H257</f>
        <v>6.4999999999999997E-3</v>
      </c>
      <c r="S257" s="183">
        <v>0</v>
      </c>
      <c r="T257" s="184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5" t="s">
        <v>480</v>
      </c>
      <c r="AT257" s="185" t="s">
        <v>556</v>
      </c>
      <c r="AU257" s="185" t="s">
        <v>83</v>
      </c>
      <c r="AY257" s="18" t="s">
        <v>149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8" t="s">
        <v>81</v>
      </c>
      <c r="BK257" s="186">
        <f>ROUND(I257*H257,2)</f>
        <v>0</v>
      </c>
      <c r="BL257" s="18" t="s">
        <v>305</v>
      </c>
      <c r="BM257" s="185" t="s">
        <v>2500</v>
      </c>
    </row>
    <row r="258" spans="1:65" s="2" customFormat="1" ht="11.25">
      <c r="A258" s="35"/>
      <c r="B258" s="36"/>
      <c r="C258" s="37"/>
      <c r="D258" s="187" t="s">
        <v>158</v>
      </c>
      <c r="E258" s="37"/>
      <c r="F258" s="188" t="s">
        <v>2499</v>
      </c>
      <c r="G258" s="37"/>
      <c r="H258" s="37"/>
      <c r="I258" s="189"/>
      <c r="J258" s="37"/>
      <c r="K258" s="37"/>
      <c r="L258" s="40"/>
      <c r="M258" s="190"/>
      <c r="N258" s="191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158</v>
      </c>
      <c r="AU258" s="18" t="s">
        <v>83</v>
      </c>
    </row>
    <row r="259" spans="1:65" s="2" customFormat="1" ht="16.5" customHeight="1">
      <c r="A259" s="35"/>
      <c r="B259" s="36"/>
      <c r="C259" s="216" t="s">
        <v>691</v>
      </c>
      <c r="D259" s="216" t="s">
        <v>556</v>
      </c>
      <c r="E259" s="217" t="s">
        <v>2501</v>
      </c>
      <c r="F259" s="218" t="s">
        <v>2502</v>
      </c>
      <c r="G259" s="219" t="s">
        <v>483</v>
      </c>
      <c r="H259" s="220">
        <v>15</v>
      </c>
      <c r="I259" s="221"/>
      <c r="J259" s="222">
        <f>ROUND(I259*H259,2)</f>
        <v>0</v>
      </c>
      <c r="K259" s="218" t="s">
        <v>155</v>
      </c>
      <c r="L259" s="223"/>
      <c r="M259" s="224" t="s">
        <v>19</v>
      </c>
      <c r="N259" s="225" t="s">
        <v>44</v>
      </c>
      <c r="O259" s="65"/>
      <c r="P259" s="183">
        <f>O259*H259</f>
        <v>0</v>
      </c>
      <c r="Q259" s="183">
        <v>6.9999999999999999E-4</v>
      </c>
      <c r="R259" s="183">
        <f>Q259*H259</f>
        <v>1.0500000000000001E-2</v>
      </c>
      <c r="S259" s="183">
        <v>0</v>
      </c>
      <c r="T259" s="18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5" t="s">
        <v>480</v>
      </c>
      <c r="AT259" s="185" t="s">
        <v>556</v>
      </c>
      <c r="AU259" s="185" t="s">
        <v>83</v>
      </c>
      <c r="AY259" s="18" t="s">
        <v>149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8" t="s">
        <v>81</v>
      </c>
      <c r="BK259" s="186">
        <f>ROUND(I259*H259,2)</f>
        <v>0</v>
      </c>
      <c r="BL259" s="18" t="s">
        <v>305</v>
      </c>
      <c r="BM259" s="185" t="s">
        <v>2503</v>
      </c>
    </row>
    <row r="260" spans="1:65" s="2" customFormat="1" ht="11.25">
      <c r="A260" s="35"/>
      <c r="B260" s="36"/>
      <c r="C260" s="37"/>
      <c r="D260" s="187" t="s">
        <v>158</v>
      </c>
      <c r="E260" s="37"/>
      <c r="F260" s="188" t="s">
        <v>2502</v>
      </c>
      <c r="G260" s="37"/>
      <c r="H260" s="37"/>
      <c r="I260" s="189"/>
      <c r="J260" s="37"/>
      <c r="K260" s="37"/>
      <c r="L260" s="40"/>
      <c r="M260" s="190"/>
      <c r="N260" s="191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158</v>
      </c>
      <c r="AU260" s="18" t="s">
        <v>83</v>
      </c>
    </row>
    <row r="261" spans="1:65" s="2" customFormat="1" ht="16.5" customHeight="1">
      <c r="A261" s="35"/>
      <c r="B261" s="36"/>
      <c r="C261" s="174" t="s">
        <v>697</v>
      </c>
      <c r="D261" s="174" t="s">
        <v>151</v>
      </c>
      <c r="E261" s="175" t="s">
        <v>2504</v>
      </c>
      <c r="F261" s="176" t="s">
        <v>2505</v>
      </c>
      <c r="G261" s="177" t="s">
        <v>483</v>
      </c>
      <c r="H261" s="178">
        <v>7</v>
      </c>
      <c r="I261" s="179"/>
      <c r="J261" s="180">
        <f>ROUND(I261*H261,2)</f>
        <v>0</v>
      </c>
      <c r="K261" s="176" t="s">
        <v>155</v>
      </c>
      <c r="L261" s="40"/>
      <c r="M261" s="181" t="s">
        <v>19</v>
      </c>
      <c r="N261" s="182" t="s">
        <v>44</v>
      </c>
      <c r="O261" s="65"/>
      <c r="P261" s="183">
        <f>O261*H261</f>
        <v>0</v>
      </c>
      <c r="Q261" s="183">
        <v>0</v>
      </c>
      <c r="R261" s="183">
        <f>Q261*H261</f>
        <v>0</v>
      </c>
      <c r="S261" s="183">
        <v>0</v>
      </c>
      <c r="T261" s="18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5" t="s">
        <v>305</v>
      </c>
      <c r="AT261" s="185" t="s">
        <v>151</v>
      </c>
      <c r="AU261" s="185" t="s">
        <v>83</v>
      </c>
      <c r="AY261" s="18" t="s">
        <v>149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18" t="s">
        <v>81</v>
      </c>
      <c r="BK261" s="186">
        <f>ROUND(I261*H261,2)</f>
        <v>0</v>
      </c>
      <c r="BL261" s="18" t="s">
        <v>305</v>
      </c>
      <c r="BM261" s="185" t="s">
        <v>2506</v>
      </c>
    </row>
    <row r="262" spans="1:65" s="2" customFormat="1" ht="11.25">
      <c r="A262" s="35"/>
      <c r="B262" s="36"/>
      <c r="C262" s="37"/>
      <c r="D262" s="187" t="s">
        <v>158</v>
      </c>
      <c r="E262" s="37"/>
      <c r="F262" s="188" t="s">
        <v>2507</v>
      </c>
      <c r="G262" s="37"/>
      <c r="H262" s="37"/>
      <c r="I262" s="189"/>
      <c r="J262" s="37"/>
      <c r="K262" s="37"/>
      <c r="L262" s="40"/>
      <c r="M262" s="190"/>
      <c r="N262" s="191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158</v>
      </c>
      <c r="AU262" s="18" t="s">
        <v>83</v>
      </c>
    </row>
    <row r="263" spans="1:65" s="2" customFormat="1" ht="11.25">
      <c r="A263" s="35"/>
      <c r="B263" s="36"/>
      <c r="C263" s="37"/>
      <c r="D263" s="192" t="s">
        <v>160</v>
      </c>
      <c r="E263" s="37"/>
      <c r="F263" s="193" t="s">
        <v>2508</v>
      </c>
      <c r="G263" s="37"/>
      <c r="H263" s="37"/>
      <c r="I263" s="189"/>
      <c r="J263" s="37"/>
      <c r="K263" s="37"/>
      <c r="L263" s="40"/>
      <c r="M263" s="190"/>
      <c r="N263" s="191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160</v>
      </c>
      <c r="AU263" s="18" t="s">
        <v>83</v>
      </c>
    </row>
    <row r="264" spans="1:65" s="2" customFormat="1" ht="16.5" customHeight="1">
      <c r="A264" s="35"/>
      <c r="B264" s="36"/>
      <c r="C264" s="216" t="s">
        <v>703</v>
      </c>
      <c r="D264" s="216" t="s">
        <v>556</v>
      </c>
      <c r="E264" s="217" t="s">
        <v>2509</v>
      </c>
      <c r="F264" s="218" t="s">
        <v>2510</v>
      </c>
      <c r="G264" s="219" t="s">
        <v>483</v>
      </c>
      <c r="H264" s="220">
        <v>7</v>
      </c>
      <c r="I264" s="221"/>
      <c r="J264" s="222">
        <f>ROUND(I264*H264,2)</f>
        <v>0</v>
      </c>
      <c r="K264" s="218" t="s">
        <v>155</v>
      </c>
      <c r="L264" s="223"/>
      <c r="M264" s="224" t="s">
        <v>19</v>
      </c>
      <c r="N264" s="225" t="s">
        <v>44</v>
      </c>
      <c r="O264" s="65"/>
      <c r="P264" s="183">
        <f>O264*H264</f>
        <v>0</v>
      </c>
      <c r="Q264" s="183">
        <v>2.9999999999999997E-4</v>
      </c>
      <c r="R264" s="183">
        <f>Q264*H264</f>
        <v>2.0999999999999999E-3</v>
      </c>
      <c r="S264" s="183">
        <v>0</v>
      </c>
      <c r="T264" s="184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5" t="s">
        <v>480</v>
      </c>
      <c r="AT264" s="185" t="s">
        <v>556</v>
      </c>
      <c r="AU264" s="185" t="s">
        <v>83</v>
      </c>
      <c r="AY264" s="18" t="s">
        <v>149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8" t="s">
        <v>81</v>
      </c>
      <c r="BK264" s="186">
        <f>ROUND(I264*H264,2)</f>
        <v>0</v>
      </c>
      <c r="BL264" s="18" t="s">
        <v>305</v>
      </c>
      <c r="BM264" s="185" t="s">
        <v>2511</v>
      </c>
    </row>
    <row r="265" spans="1:65" s="2" customFormat="1" ht="11.25">
      <c r="A265" s="35"/>
      <c r="B265" s="36"/>
      <c r="C265" s="37"/>
      <c r="D265" s="187" t="s">
        <v>158</v>
      </c>
      <c r="E265" s="37"/>
      <c r="F265" s="188" t="s">
        <v>2510</v>
      </c>
      <c r="G265" s="37"/>
      <c r="H265" s="37"/>
      <c r="I265" s="189"/>
      <c r="J265" s="37"/>
      <c r="K265" s="37"/>
      <c r="L265" s="40"/>
      <c r="M265" s="190"/>
      <c r="N265" s="191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158</v>
      </c>
      <c r="AU265" s="18" t="s">
        <v>83</v>
      </c>
    </row>
    <row r="266" spans="1:65" s="2" customFormat="1" ht="16.5" customHeight="1">
      <c r="A266" s="35"/>
      <c r="B266" s="36"/>
      <c r="C266" s="174" t="s">
        <v>710</v>
      </c>
      <c r="D266" s="174" t="s">
        <v>151</v>
      </c>
      <c r="E266" s="175" t="s">
        <v>2512</v>
      </c>
      <c r="F266" s="176" t="s">
        <v>2513</v>
      </c>
      <c r="G266" s="177" t="s">
        <v>483</v>
      </c>
      <c r="H266" s="178">
        <v>7</v>
      </c>
      <c r="I266" s="179"/>
      <c r="J266" s="180">
        <f>ROUND(I266*H266,2)</f>
        <v>0</v>
      </c>
      <c r="K266" s="176" t="s">
        <v>155</v>
      </c>
      <c r="L266" s="40"/>
      <c r="M266" s="181" t="s">
        <v>19</v>
      </c>
      <c r="N266" s="182" t="s">
        <v>44</v>
      </c>
      <c r="O266" s="65"/>
      <c r="P266" s="183">
        <f>O266*H266</f>
        <v>0</v>
      </c>
      <c r="Q266" s="183">
        <v>0</v>
      </c>
      <c r="R266" s="183">
        <f>Q266*H266</f>
        <v>0</v>
      </c>
      <c r="S266" s="183">
        <v>0</v>
      </c>
      <c r="T266" s="184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5" t="s">
        <v>305</v>
      </c>
      <c r="AT266" s="185" t="s">
        <v>151</v>
      </c>
      <c r="AU266" s="185" t="s">
        <v>83</v>
      </c>
      <c r="AY266" s="18" t="s">
        <v>149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18" t="s">
        <v>81</v>
      </c>
      <c r="BK266" s="186">
        <f>ROUND(I266*H266,2)</f>
        <v>0</v>
      </c>
      <c r="BL266" s="18" t="s">
        <v>305</v>
      </c>
      <c r="BM266" s="185" t="s">
        <v>2514</v>
      </c>
    </row>
    <row r="267" spans="1:65" s="2" customFormat="1" ht="11.25">
      <c r="A267" s="35"/>
      <c r="B267" s="36"/>
      <c r="C267" s="37"/>
      <c r="D267" s="187" t="s">
        <v>158</v>
      </c>
      <c r="E267" s="37"/>
      <c r="F267" s="188" t="s">
        <v>2515</v>
      </c>
      <c r="G267" s="37"/>
      <c r="H267" s="37"/>
      <c r="I267" s="189"/>
      <c r="J267" s="37"/>
      <c r="K267" s="37"/>
      <c r="L267" s="40"/>
      <c r="M267" s="190"/>
      <c r="N267" s="191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158</v>
      </c>
      <c r="AU267" s="18" t="s">
        <v>83</v>
      </c>
    </row>
    <row r="268" spans="1:65" s="2" customFormat="1" ht="11.25">
      <c r="A268" s="35"/>
      <c r="B268" s="36"/>
      <c r="C268" s="37"/>
      <c r="D268" s="192" t="s">
        <v>160</v>
      </c>
      <c r="E268" s="37"/>
      <c r="F268" s="193" t="s">
        <v>2516</v>
      </c>
      <c r="G268" s="37"/>
      <c r="H268" s="37"/>
      <c r="I268" s="189"/>
      <c r="J268" s="37"/>
      <c r="K268" s="37"/>
      <c r="L268" s="40"/>
      <c r="M268" s="190"/>
      <c r="N268" s="191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160</v>
      </c>
      <c r="AU268" s="18" t="s">
        <v>83</v>
      </c>
    </row>
    <row r="269" spans="1:65" s="2" customFormat="1" ht="16.5" customHeight="1">
      <c r="A269" s="35"/>
      <c r="B269" s="36"/>
      <c r="C269" s="216" t="s">
        <v>717</v>
      </c>
      <c r="D269" s="216" t="s">
        <v>556</v>
      </c>
      <c r="E269" s="217" t="s">
        <v>2517</v>
      </c>
      <c r="F269" s="218" t="s">
        <v>2518</v>
      </c>
      <c r="G269" s="219" t="s">
        <v>483</v>
      </c>
      <c r="H269" s="220">
        <v>7</v>
      </c>
      <c r="I269" s="221"/>
      <c r="J269" s="222">
        <f>ROUND(I269*H269,2)</f>
        <v>0</v>
      </c>
      <c r="K269" s="218" t="s">
        <v>155</v>
      </c>
      <c r="L269" s="223"/>
      <c r="M269" s="224" t="s">
        <v>19</v>
      </c>
      <c r="N269" s="225" t="s">
        <v>44</v>
      </c>
      <c r="O269" s="65"/>
      <c r="P269" s="183">
        <f>O269*H269</f>
        <v>0</v>
      </c>
      <c r="Q269" s="183">
        <v>4.1999999999999997E-3</v>
      </c>
      <c r="R269" s="183">
        <f>Q269*H269</f>
        <v>2.9399999999999999E-2</v>
      </c>
      <c r="S269" s="183">
        <v>0</v>
      </c>
      <c r="T269" s="184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5" t="s">
        <v>480</v>
      </c>
      <c r="AT269" s="185" t="s">
        <v>556</v>
      </c>
      <c r="AU269" s="185" t="s">
        <v>83</v>
      </c>
      <c r="AY269" s="18" t="s">
        <v>149</v>
      </c>
      <c r="BE269" s="186">
        <f>IF(N269="základní",J269,0)</f>
        <v>0</v>
      </c>
      <c r="BF269" s="186">
        <f>IF(N269="snížená",J269,0)</f>
        <v>0</v>
      </c>
      <c r="BG269" s="186">
        <f>IF(N269="zákl. přenesená",J269,0)</f>
        <v>0</v>
      </c>
      <c r="BH269" s="186">
        <f>IF(N269="sníž. přenesená",J269,0)</f>
        <v>0</v>
      </c>
      <c r="BI269" s="186">
        <f>IF(N269="nulová",J269,0)</f>
        <v>0</v>
      </c>
      <c r="BJ269" s="18" t="s">
        <v>81</v>
      </c>
      <c r="BK269" s="186">
        <f>ROUND(I269*H269,2)</f>
        <v>0</v>
      </c>
      <c r="BL269" s="18" t="s">
        <v>305</v>
      </c>
      <c r="BM269" s="185" t="s">
        <v>2519</v>
      </c>
    </row>
    <row r="270" spans="1:65" s="2" customFormat="1" ht="11.25">
      <c r="A270" s="35"/>
      <c r="B270" s="36"/>
      <c r="C270" s="37"/>
      <c r="D270" s="187" t="s">
        <v>158</v>
      </c>
      <c r="E270" s="37"/>
      <c r="F270" s="188" t="s">
        <v>2518</v>
      </c>
      <c r="G270" s="37"/>
      <c r="H270" s="37"/>
      <c r="I270" s="189"/>
      <c r="J270" s="37"/>
      <c r="K270" s="37"/>
      <c r="L270" s="40"/>
      <c r="M270" s="190"/>
      <c r="N270" s="191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158</v>
      </c>
      <c r="AU270" s="18" t="s">
        <v>83</v>
      </c>
    </row>
    <row r="271" spans="1:65" s="2" customFormat="1" ht="16.5" customHeight="1">
      <c r="A271" s="35"/>
      <c r="B271" s="36"/>
      <c r="C271" s="174" t="s">
        <v>725</v>
      </c>
      <c r="D271" s="174" t="s">
        <v>151</v>
      </c>
      <c r="E271" s="175" t="s">
        <v>2520</v>
      </c>
      <c r="F271" s="176" t="s">
        <v>2521</v>
      </c>
      <c r="G271" s="177" t="s">
        <v>483</v>
      </c>
      <c r="H271" s="178">
        <v>7</v>
      </c>
      <c r="I271" s="179"/>
      <c r="J271" s="180">
        <f>ROUND(I271*H271,2)</f>
        <v>0</v>
      </c>
      <c r="K271" s="176" t="s">
        <v>155</v>
      </c>
      <c r="L271" s="40"/>
      <c r="M271" s="181" t="s">
        <v>19</v>
      </c>
      <c r="N271" s="182" t="s">
        <v>44</v>
      </c>
      <c r="O271" s="65"/>
      <c r="P271" s="183">
        <f>O271*H271</f>
        <v>0</v>
      </c>
      <c r="Q271" s="183">
        <v>0</v>
      </c>
      <c r="R271" s="183">
        <f>Q271*H271</f>
        <v>0</v>
      </c>
      <c r="S271" s="183">
        <v>0</v>
      </c>
      <c r="T271" s="184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5" t="s">
        <v>305</v>
      </c>
      <c r="AT271" s="185" t="s">
        <v>151</v>
      </c>
      <c r="AU271" s="185" t="s">
        <v>83</v>
      </c>
      <c r="AY271" s="18" t="s">
        <v>149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0</v>
      </c>
      <c r="BH271" s="186">
        <f>IF(N271="sníž. přenesená",J271,0)</f>
        <v>0</v>
      </c>
      <c r="BI271" s="186">
        <f>IF(N271="nulová",J271,0)</f>
        <v>0</v>
      </c>
      <c r="BJ271" s="18" t="s">
        <v>81</v>
      </c>
      <c r="BK271" s="186">
        <f>ROUND(I271*H271,2)</f>
        <v>0</v>
      </c>
      <c r="BL271" s="18" t="s">
        <v>305</v>
      </c>
      <c r="BM271" s="185" t="s">
        <v>2522</v>
      </c>
    </row>
    <row r="272" spans="1:65" s="2" customFormat="1" ht="11.25">
      <c r="A272" s="35"/>
      <c r="B272" s="36"/>
      <c r="C272" s="37"/>
      <c r="D272" s="187" t="s">
        <v>158</v>
      </c>
      <c r="E272" s="37"/>
      <c r="F272" s="188" t="s">
        <v>2523</v>
      </c>
      <c r="G272" s="37"/>
      <c r="H272" s="37"/>
      <c r="I272" s="189"/>
      <c r="J272" s="37"/>
      <c r="K272" s="37"/>
      <c r="L272" s="40"/>
      <c r="M272" s="190"/>
      <c r="N272" s="191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158</v>
      </c>
      <c r="AU272" s="18" t="s">
        <v>83</v>
      </c>
    </row>
    <row r="273" spans="1:65" s="2" customFormat="1" ht="11.25">
      <c r="A273" s="35"/>
      <c r="B273" s="36"/>
      <c r="C273" s="37"/>
      <c r="D273" s="192" t="s">
        <v>160</v>
      </c>
      <c r="E273" s="37"/>
      <c r="F273" s="193" t="s">
        <v>2524</v>
      </c>
      <c r="G273" s="37"/>
      <c r="H273" s="37"/>
      <c r="I273" s="189"/>
      <c r="J273" s="37"/>
      <c r="K273" s="37"/>
      <c r="L273" s="40"/>
      <c r="M273" s="190"/>
      <c r="N273" s="191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160</v>
      </c>
      <c r="AU273" s="18" t="s">
        <v>83</v>
      </c>
    </row>
    <row r="274" spans="1:65" s="2" customFormat="1" ht="16.5" customHeight="1">
      <c r="A274" s="35"/>
      <c r="B274" s="36"/>
      <c r="C274" s="216" t="s">
        <v>734</v>
      </c>
      <c r="D274" s="216" t="s">
        <v>556</v>
      </c>
      <c r="E274" s="217" t="s">
        <v>2525</v>
      </c>
      <c r="F274" s="218" t="s">
        <v>2526</v>
      </c>
      <c r="G274" s="219" t="s">
        <v>483</v>
      </c>
      <c r="H274" s="220">
        <v>7</v>
      </c>
      <c r="I274" s="221"/>
      <c r="J274" s="222">
        <f>ROUND(I274*H274,2)</f>
        <v>0</v>
      </c>
      <c r="K274" s="218" t="s">
        <v>155</v>
      </c>
      <c r="L274" s="223"/>
      <c r="M274" s="224" t="s">
        <v>19</v>
      </c>
      <c r="N274" s="225" t="s">
        <v>44</v>
      </c>
      <c r="O274" s="65"/>
      <c r="P274" s="183">
        <f>O274*H274</f>
        <v>0</v>
      </c>
      <c r="Q274" s="183">
        <v>0</v>
      </c>
      <c r="R274" s="183">
        <f>Q274*H274</f>
        <v>0</v>
      </c>
      <c r="S274" s="183">
        <v>0</v>
      </c>
      <c r="T274" s="184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5" t="s">
        <v>480</v>
      </c>
      <c r="AT274" s="185" t="s">
        <v>556</v>
      </c>
      <c r="AU274" s="185" t="s">
        <v>83</v>
      </c>
      <c r="AY274" s="18" t="s">
        <v>149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0</v>
      </c>
      <c r="BH274" s="186">
        <f>IF(N274="sníž. přenesená",J274,0)</f>
        <v>0</v>
      </c>
      <c r="BI274" s="186">
        <f>IF(N274="nulová",J274,0)</f>
        <v>0</v>
      </c>
      <c r="BJ274" s="18" t="s">
        <v>81</v>
      </c>
      <c r="BK274" s="186">
        <f>ROUND(I274*H274,2)</f>
        <v>0</v>
      </c>
      <c r="BL274" s="18" t="s">
        <v>305</v>
      </c>
      <c r="BM274" s="185" t="s">
        <v>2527</v>
      </c>
    </row>
    <row r="275" spans="1:65" s="2" customFormat="1" ht="11.25">
      <c r="A275" s="35"/>
      <c r="B275" s="36"/>
      <c r="C275" s="37"/>
      <c r="D275" s="187" t="s">
        <v>158</v>
      </c>
      <c r="E275" s="37"/>
      <c r="F275" s="188" t="s">
        <v>2526</v>
      </c>
      <c r="G275" s="37"/>
      <c r="H275" s="37"/>
      <c r="I275" s="189"/>
      <c r="J275" s="37"/>
      <c r="K275" s="37"/>
      <c r="L275" s="40"/>
      <c r="M275" s="190"/>
      <c r="N275" s="191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158</v>
      </c>
      <c r="AU275" s="18" t="s">
        <v>83</v>
      </c>
    </row>
    <row r="276" spans="1:65" s="2" customFormat="1" ht="16.5" customHeight="1">
      <c r="A276" s="35"/>
      <c r="B276" s="36"/>
      <c r="C276" s="174" t="s">
        <v>741</v>
      </c>
      <c r="D276" s="174" t="s">
        <v>151</v>
      </c>
      <c r="E276" s="175" t="s">
        <v>1364</v>
      </c>
      <c r="F276" s="176" t="s">
        <v>1365</v>
      </c>
      <c r="G276" s="177" t="s">
        <v>265</v>
      </c>
      <c r="H276" s="178">
        <v>1.603</v>
      </c>
      <c r="I276" s="179"/>
      <c r="J276" s="180">
        <f>ROUND(I276*H276,2)</f>
        <v>0</v>
      </c>
      <c r="K276" s="176" t="s">
        <v>155</v>
      </c>
      <c r="L276" s="40"/>
      <c r="M276" s="181" t="s">
        <v>19</v>
      </c>
      <c r="N276" s="182" t="s">
        <v>44</v>
      </c>
      <c r="O276" s="65"/>
      <c r="P276" s="183">
        <f>O276*H276</f>
        <v>0</v>
      </c>
      <c r="Q276" s="183">
        <v>0</v>
      </c>
      <c r="R276" s="183">
        <f>Q276*H276</f>
        <v>0</v>
      </c>
      <c r="S276" s="183">
        <v>0</v>
      </c>
      <c r="T276" s="184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5" t="s">
        <v>305</v>
      </c>
      <c r="AT276" s="185" t="s">
        <v>151</v>
      </c>
      <c r="AU276" s="185" t="s">
        <v>83</v>
      </c>
      <c r="AY276" s="18" t="s">
        <v>149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8" t="s">
        <v>81</v>
      </c>
      <c r="BK276" s="186">
        <f>ROUND(I276*H276,2)</f>
        <v>0</v>
      </c>
      <c r="BL276" s="18" t="s">
        <v>305</v>
      </c>
      <c r="BM276" s="185" t="s">
        <v>2528</v>
      </c>
    </row>
    <row r="277" spans="1:65" s="2" customFormat="1" ht="19.5">
      <c r="A277" s="35"/>
      <c r="B277" s="36"/>
      <c r="C277" s="37"/>
      <c r="D277" s="187" t="s">
        <v>158</v>
      </c>
      <c r="E277" s="37"/>
      <c r="F277" s="188" t="s">
        <v>1367</v>
      </c>
      <c r="G277" s="37"/>
      <c r="H277" s="37"/>
      <c r="I277" s="189"/>
      <c r="J277" s="37"/>
      <c r="K277" s="37"/>
      <c r="L277" s="40"/>
      <c r="M277" s="190"/>
      <c r="N277" s="191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158</v>
      </c>
      <c r="AU277" s="18" t="s">
        <v>83</v>
      </c>
    </row>
    <row r="278" spans="1:65" s="2" customFormat="1" ht="11.25">
      <c r="A278" s="35"/>
      <c r="B278" s="36"/>
      <c r="C278" s="37"/>
      <c r="D278" s="192" t="s">
        <v>160</v>
      </c>
      <c r="E278" s="37"/>
      <c r="F278" s="193" t="s">
        <v>1368</v>
      </c>
      <c r="G278" s="37"/>
      <c r="H278" s="37"/>
      <c r="I278" s="189"/>
      <c r="J278" s="37"/>
      <c r="K278" s="37"/>
      <c r="L278" s="40"/>
      <c r="M278" s="190"/>
      <c r="N278" s="191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160</v>
      </c>
      <c r="AU278" s="18" t="s">
        <v>83</v>
      </c>
    </row>
    <row r="279" spans="1:65" s="12" customFormat="1" ht="25.9" customHeight="1">
      <c r="B279" s="158"/>
      <c r="C279" s="159"/>
      <c r="D279" s="160" t="s">
        <v>72</v>
      </c>
      <c r="E279" s="161" t="s">
        <v>556</v>
      </c>
      <c r="F279" s="161" t="s">
        <v>2529</v>
      </c>
      <c r="G279" s="159"/>
      <c r="H279" s="159"/>
      <c r="I279" s="162"/>
      <c r="J279" s="163">
        <f>BK279</f>
        <v>0</v>
      </c>
      <c r="K279" s="159"/>
      <c r="L279" s="164"/>
      <c r="M279" s="165"/>
      <c r="N279" s="166"/>
      <c r="O279" s="166"/>
      <c r="P279" s="167">
        <f>P280</f>
        <v>0</v>
      </c>
      <c r="Q279" s="166"/>
      <c r="R279" s="167">
        <f>R280</f>
        <v>0.06</v>
      </c>
      <c r="S279" s="166"/>
      <c r="T279" s="168">
        <f>T280</f>
        <v>0</v>
      </c>
      <c r="AR279" s="169" t="s">
        <v>171</v>
      </c>
      <c r="AT279" s="170" t="s">
        <v>72</v>
      </c>
      <c r="AU279" s="170" t="s">
        <v>73</v>
      </c>
      <c r="AY279" s="169" t="s">
        <v>149</v>
      </c>
      <c r="BK279" s="171">
        <f>BK280</f>
        <v>0</v>
      </c>
    </row>
    <row r="280" spans="1:65" s="12" customFormat="1" ht="22.9" customHeight="1">
      <c r="B280" s="158"/>
      <c r="C280" s="159"/>
      <c r="D280" s="160" t="s">
        <v>72</v>
      </c>
      <c r="E280" s="172" t="s">
        <v>2530</v>
      </c>
      <c r="F280" s="172" t="s">
        <v>2531</v>
      </c>
      <c r="G280" s="159"/>
      <c r="H280" s="159"/>
      <c r="I280" s="162"/>
      <c r="J280" s="173">
        <f>BK280</f>
        <v>0</v>
      </c>
      <c r="K280" s="159"/>
      <c r="L280" s="164"/>
      <c r="M280" s="165"/>
      <c r="N280" s="166"/>
      <c r="O280" s="166"/>
      <c r="P280" s="167">
        <f>SUM(P281:P294)</f>
        <v>0</v>
      </c>
      <c r="Q280" s="166"/>
      <c r="R280" s="167">
        <f>SUM(R281:R294)</f>
        <v>0.06</v>
      </c>
      <c r="S280" s="166"/>
      <c r="T280" s="168">
        <f>SUM(T281:T294)</f>
        <v>0</v>
      </c>
      <c r="AR280" s="169" t="s">
        <v>171</v>
      </c>
      <c r="AT280" s="170" t="s">
        <v>72</v>
      </c>
      <c r="AU280" s="170" t="s">
        <v>81</v>
      </c>
      <c r="AY280" s="169" t="s">
        <v>149</v>
      </c>
      <c r="BK280" s="171">
        <f>SUM(BK281:BK294)</f>
        <v>0</v>
      </c>
    </row>
    <row r="281" spans="1:65" s="2" customFormat="1" ht="16.5" customHeight="1">
      <c r="A281" s="35"/>
      <c r="B281" s="36"/>
      <c r="C281" s="174" t="s">
        <v>749</v>
      </c>
      <c r="D281" s="174" t="s">
        <v>151</v>
      </c>
      <c r="E281" s="175" t="s">
        <v>2532</v>
      </c>
      <c r="F281" s="176" t="s">
        <v>2533</v>
      </c>
      <c r="G281" s="177" t="s">
        <v>483</v>
      </c>
      <c r="H281" s="178">
        <v>900</v>
      </c>
      <c r="I281" s="179"/>
      <c r="J281" s="180">
        <f>ROUND(I281*H281,2)</f>
        <v>0</v>
      </c>
      <c r="K281" s="176" t="s">
        <v>155</v>
      </c>
      <c r="L281" s="40"/>
      <c r="M281" s="181" t="s">
        <v>19</v>
      </c>
      <c r="N281" s="182" t="s">
        <v>44</v>
      </c>
      <c r="O281" s="65"/>
      <c r="P281" s="183">
        <f>O281*H281</f>
        <v>0</v>
      </c>
      <c r="Q281" s="183">
        <v>0</v>
      </c>
      <c r="R281" s="183">
        <f>Q281*H281</f>
        <v>0</v>
      </c>
      <c r="S281" s="183">
        <v>0</v>
      </c>
      <c r="T281" s="184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5" t="s">
        <v>305</v>
      </c>
      <c r="AT281" s="185" t="s">
        <v>151</v>
      </c>
      <c r="AU281" s="185" t="s">
        <v>83</v>
      </c>
      <c r="AY281" s="18" t="s">
        <v>149</v>
      </c>
      <c r="BE281" s="186">
        <f>IF(N281="základní",J281,0)</f>
        <v>0</v>
      </c>
      <c r="BF281" s="186">
        <f>IF(N281="snížená",J281,0)</f>
        <v>0</v>
      </c>
      <c r="BG281" s="186">
        <f>IF(N281="zákl. přenesená",J281,0)</f>
        <v>0</v>
      </c>
      <c r="BH281" s="186">
        <f>IF(N281="sníž. přenesená",J281,0)</f>
        <v>0</v>
      </c>
      <c r="BI281" s="186">
        <f>IF(N281="nulová",J281,0)</f>
        <v>0</v>
      </c>
      <c r="BJ281" s="18" t="s">
        <v>81</v>
      </c>
      <c r="BK281" s="186">
        <f>ROUND(I281*H281,2)</f>
        <v>0</v>
      </c>
      <c r="BL281" s="18" t="s">
        <v>305</v>
      </c>
      <c r="BM281" s="185" t="s">
        <v>2534</v>
      </c>
    </row>
    <row r="282" spans="1:65" s="2" customFormat="1" ht="11.25">
      <c r="A282" s="35"/>
      <c r="B282" s="36"/>
      <c r="C282" s="37"/>
      <c r="D282" s="187" t="s">
        <v>158</v>
      </c>
      <c r="E282" s="37"/>
      <c r="F282" s="188" t="s">
        <v>2535</v>
      </c>
      <c r="G282" s="37"/>
      <c r="H282" s="37"/>
      <c r="I282" s="189"/>
      <c r="J282" s="37"/>
      <c r="K282" s="37"/>
      <c r="L282" s="40"/>
      <c r="M282" s="190"/>
      <c r="N282" s="191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158</v>
      </c>
      <c r="AU282" s="18" t="s">
        <v>83</v>
      </c>
    </row>
    <row r="283" spans="1:65" s="2" customFormat="1" ht="11.25">
      <c r="A283" s="35"/>
      <c r="B283" s="36"/>
      <c r="C283" s="37"/>
      <c r="D283" s="192" t="s">
        <v>160</v>
      </c>
      <c r="E283" s="37"/>
      <c r="F283" s="193" t="s">
        <v>2536</v>
      </c>
      <c r="G283" s="37"/>
      <c r="H283" s="37"/>
      <c r="I283" s="189"/>
      <c r="J283" s="37"/>
      <c r="K283" s="37"/>
      <c r="L283" s="40"/>
      <c r="M283" s="190"/>
      <c r="N283" s="191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160</v>
      </c>
      <c r="AU283" s="18" t="s">
        <v>83</v>
      </c>
    </row>
    <row r="284" spans="1:65" s="2" customFormat="1" ht="16.5" customHeight="1">
      <c r="A284" s="35"/>
      <c r="B284" s="36"/>
      <c r="C284" s="174" t="s">
        <v>761</v>
      </c>
      <c r="D284" s="174" t="s">
        <v>151</v>
      </c>
      <c r="E284" s="175" t="s">
        <v>2537</v>
      </c>
      <c r="F284" s="176" t="s">
        <v>2538</v>
      </c>
      <c r="G284" s="177" t="s">
        <v>483</v>
      </c>
      <c r="H284" s="178">
        <v>1</v>
      </c>
      <c r="I284" s="179"/>
      <c r="J284" s="180">
        <f>ROUND(I284*H284,2)</f>
        <v>0</v>
      </c>
      <c r="K284" s="176" t="s">
        <v>155</v>
      </c>
      <c r="L284" s="40"/>
      <c r="M284" s="181" t="s">
        <v>19</v>
      </c>
      <c r="N284" s="182" t="s">
        <v>44</v>
      </c>
      <c r="O284" s="65"/>
      <c r="P284" s="183">
        <f>O284*H284</f>
        <v>0</v>
      </c>
      <c r="Q284" s="183">
        <v>0</v>
      </c>
      <c r="R284" s="183">
        <f>Q284*H284</f>
        <v>0</v>
      </c>
      <c r="S284" s="183">
        <v>0</v>
      </c>
      <c r="T284" s="184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85" t="s">
        <v>305</v>
      </c>
      <c r="AT284" s="185" t="s">
        <v>151</v>
      </c>
      <c r="AU284" s="185" t="s">
        <v>83</v>
      </c>
      <c r="AY284" s="18" t="s">
        <v>149</v>
      </c>
      <c r="BE284" s="186">
        <f>IF(N284="základní",J284,0)</f>
        <v>0</v>
      </c>
      <c r="BF284" s="186">
        <f>IF(N284="snížená",J284,0)</f>
        <v>0</v>
      </c>
      <c r="BG284" s="186">
        <f>IF(N284="zákl. přenesená",J284,0)</f>
        <v>0</v>
      </c>
      <c r="BH284" s="186">
        <f>IF(N284="sníž. přenesená",J284,0)</f>
        <v>0</v>
      </c>
      <c r="BI284" s="186">
        <f>IF(N284="nulová",J284,0)</f>
        <v>0</v>
      </c>
      <c r="BJ284" s="18" t="s">
        <v>81</v>
      </c>
      <c r="BK284" s="186">
        <f>ROUND(I284*H284,2)</f>
        <v>0</v>
      </c>
      <c r="BL284" s="18" t="s">
        <v>305</v>
      </c>
      <c r="BM284" s="185" t="s">
        <v>2539</v>
      </c>
    </row>
    <row r="285" spans="1:65" s="2" customFormat="1" ht="11.25">
      <c r="A285" s="35"/>
      <c r="B285" s="36"/>
      <c r="C285" s="37"/>
      <c r="D285" s="187" t="s">
        <v>158</v>
      </c>
      <c r="E285" s="37"/>
      <c r="F285" s="188" t="s">
        <v>2540</v>
      </c>
      <c r="G285" s="37"/>
      <c r="H285" s="37"/>
      <c r="I285" s="189"/>
      <c r="J285" s="37"/>
      <c r="K285" s="37"/>
      <c r="L285" s="40"/>
      <c r="M285" s="190"/>
      <c r="N285" s="191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158</v>
      </c>
      <c r="AU285" s="18" t="s">
        <v>83</v>
      </c>
    </row>
    <row r="286" spans="1:65" s="2" customFormat="1" ht="11.25">
      <c r="A286" s="35"/>
      <c r="B286" s="36"/>
      <c r="C286" s="37"/>
      <c r="D286" s="192" t="s">
        <v>160</v>
      </c>
      <c r="E286" s="37"/>
      <c r="F286" s="193" t="s">
        <v>2541</v>
      </c>
      <c r="G286" s="37"/>
      <c r="H286" s="37"/>
      <c r="I286" s="189"/>
      <c r="J286" s="37"/>
      <c r="K286" s="37"/>
      <c r="L286" s="40"/>
      <c r="M286" s="190"/>
      <c r="N286" s="191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160</v>
      </c>
      <c r="AU286" s="18" t="s">
        <v>83</v>
      </c>
    </row>
    <row r="287" spans="1:65" s="2" customFormat="1" ht="24.2" customHeight="1">
      <c r="A287" s="35"/>
      <c r="B287" s="36"/>
      <c r="C287" s="216" t="s">
        <v>767</v>
      </c>
      <c r="D287" s="216" t="s">
        <v>556</v>
      </c>
      <c r="E287" s="217" t="s">
        <v>2542</v>
      </c>
      <c r="F287" s="218" t="s">
        <v>2543</v>
      </c>
      <c r="G287" s="219" t="s">
        <v>483</v>
      </c>
      <c r="H287" s="220">
        <v>1</v>
      </c>
      <c r="I287" s="221"/>
      <c r="J287" s="222">
        <f>ROUND(I287*H287,2)</f>
        <v>0</v>
      </c>
      <c r="K287" s="218" t="s">
        <v>155</v>
      </c>
      <c r="L287" s="223"/>
      <c r="M287" s="224" t="s">
        <v>19</v>
      </c>
      <c r="N287" s="225" t="s">
        <v>44</v>
      </c>
      <c r="O287" s="65"/>
      <c r="P287" s="183">
        <f>O287*H287</f>
        <v>0</v>
      </c>
      <c r="Q287" s="183">
        <v>0.06</v>
      </c>
      <c r="R287" s="183">
        <f>Q287*H287</f>
        <v>0.06</v>
      </c>
      <c r="S287" s="183">
        <v>0</v>
      </c>
      <c r="T287" s="184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5" t="s">
        <v>480</v>
      </c>
      <c r="AT287" s="185" t="s">
        <v>556</v>
      </c>
      <c r="AU287" s="185" t="s">
        <v>83</v>
      </c>
      <c r="AY287" s="18" t="s">
        <v>149</v>
      </c>
      <c r="BE287" s="186">
        <f>IF(N287="základní",J287,0)</f>
        <v>0</v>
      </c>
      <c r="BF287" s="186">
        <f>IF(N287="snížená",J287,0)</f>
        <v>0</v>
      </c>
      <c r="BG287" s="186">
        <f>IF(N287="zákl. přenesená",J287,0)</f>
        <v>0</v>
      </c>
      <c r="BH287" s="186">
        <f>IF(N287="sníž. přenesená",J287,0)</f>
        <v>0</v>
      </c>
      <c r="BI287" s="186">
        <f>IF(N287="nulová",J287,0)</f>
        <v>0</v>
      </c>
      <c r="BJ287" s="18" t="s">
        <v>81</v>
      </c>
      <c r="BK287" s="186">
        <f>ROUND(I287*H287,2)</f>
        <v>0</v>
      </c>
      <c r="BL287" s="18" t="s">
        <v>305</v>
      </c>
      <c r="BM287" s="185" t="s">
        <v>2544</v>
      </c>
    </row>
    <row r="288" spans="1:65" s="2" customFormat="1" ht="11.25">
      <c r="A288" s="35"/>
      <c r="B288" s="36"/>
      <c r="C288" s="37"/>
      <c r="D288" s="187" t="s">
        <v>158</v>
      </c>
      <c r="E288" s="37"/>
      <c r="F288" s="188" t="s">
        <v>2543</v>
      </c>
      <c r="G288" s="37"/>
      <c r="H288" s="37"/>
      <c r="I288" s="189"/>
      <c r="J288" s="37"/>
      <c r="K288" s="37"/>
      <c r="L288" s="40"/>
      <c r="M288" s="190"/>
      <c r="N288" s="191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158</v>
      </c>
      <c r="AU288" s="18" t="s">
        <v>83</v>
      </c>
    </row>
    <row r="289" spans="1:65" s="2" customFormat="1" ht="16.5" customHeight="1">
      <c r="A289" s="35"/>
      <c r="B289" s="36"/>
      <c r="C289" s="174" t="s">
        <v>777</v>
      </c>
      <c r="D289" s="174" t="s">
        <v>151</v>
      </c>
      <c r="E289" s="175" t="s">
        <v>2545</v>
      </c>
      <c r="F289" s="176" t="s">
        <v>2546</v>
      </c>
      <c r="G289" s="177" t="s">
        <v>483</v>
      </c>
      <c r="H289" s="178">
        <v>1</v>
      </c>
      <c r="I289" s="179"/>
      <c r="J289" s="180">
        <f>ROUND(I289*H289,2)</f>
        <v>0</v>
      </c>
      <c r="K289" s="176" t="s">
        <v>155</v>
      </c>
      <c r="L289" s="40"/>
      <c r="M289" s="181" t="s">
        <v>19</v>
      </c>
      <c r="N289" s="182" t="s">
        <v>44</v>
      </c>
      <c r="O289" s="65"/>
      <c r="P289" s="183">
        <f>O289*H289</f>
        <v>0</v>
      </c>
      <c r="Q289" s="183">
        <v>0</v>
      </c>
      <c r="R289" s="183">
        <f>Q289*H289</f>
        <v>0</v>
      </c>
      <c r="S289" s="183">
        <v>0</v>
      </c>
      <c r="T289" s="184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85" t="s">
        <v>305</v>
      </c>
      <c r="AT289" s="185" t="s">
        <v>151</v>
      </c>
      <c r="AU289" s="185" t="s">
        <v>83</v>
      </c>
      <c r="AY289" s="18" t="s">
        <v>149</v>
      </c>
      <c r="BE289" s="186">
        <f>IF(N289="základní",J289,0)</f>
        <v>0</v>
      </c>
      <c r="BF289" s="186">
        <f>IF(N289="snížená",J289,0)</f>
        <v>0</v>
      </c>
      <c r="BG289" s="186">
        <f>IF(N289="zákl. přenesená",J289,0)</f>
        <v>0</v>
      </c>
      <c r="BH289" s="186">
        <f>IF(N289="sníž. přenesená",J289,0)</f>
        <v>0</v>
      </c>
      <c r="BI289" s="186">
        <f>IF(N289="nulová",J289,0)</f>
        <v>0</v>
      </c>
      <c r="BJ289" s="18" t="s">
        <v>81</v>
      </c>
      <c r="BK289" s="186">
        <f>ROUND(I289*H289,2)</f>
        <v>0</v>
      </c>
      <c r="BL289" s="18" t="s">
        <v>305</v>
      </c>
      <c r="BM289" s="185" t="s">
        <v>2547</v>
      </c>
    </row>
    <row r="290" spans="1:65" s="2" customFormat="1" ht="11.25">
      <c r="A290" s="35"/>
      <c r="B290" s="36"/>
      <c r="C290" s="37"/>
      <c r="D290" s="187" t="s">
        <v>158</v>
      </c>
      <c r="E290" s="37"/>
      <c r="F290" s="188" t="s">
        <v>2546</v>
      </c>
      <c r="G290" s="37"/>
      <c r="H290" s="37"/>
      <c r="I290" s="189"/>
      <c r="J290" s="37"/>
      <c r="K290" s="37"/>
      <c r="L290" s="40"/>
      <c r="M290" s="190"/>
      <c r="N290" s="191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158</v>
      </c>
      <c r="AU290" s="18" t="s">
        <v>83</v>
      </c>
    </row>
    <row r="291" spans="1:65" s="2" customFormat="1" ht="11.25">
      <c r="A291" s="35"/>
      <c r="B291" s="36"/>
      <c r="C291" s="37"/>
      <c r="D291" s="192" t="s">
        <v>160</v>
      </c>
      <c r="E291" s="37"/>
      <c r="F291" s="193" t="s">
        <v>2548</v>
      </c>
      <c r="G291" s="37"/>
      <c r="H291" s="37"/>
      <c r="I291" s="189"/>
      <c r="J291" s="37"/>
      <c r="K291" s="37"/>
      <c r="L291" s="40"/>
      <c r="M291" s="190"/>
      <c r="N291" s="191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160</v>
      </c>
      <c r="AU291" s="18" t="s">
        <v>83</v>
      </c>
    </row>
    <row r="292" spans="1:65" s="2" customFormat="1" ht="16.5" customHeight="1">
      <c r="A292" s="35"/>
      <c r="B292" s="36"/>
      <c r="C292" s="174" t="s">
        <v>784</v>
      </c>
      <c r="D292" s="174" t="s">
        <v>151</v>
      </c>
      <c r="E292" s="175" t="s">
        <v>2549</v>
      </c>
      <c r="F292" s="176" t="s">
        <v>2550</v>
      </c>
      <c r="G292" s="177" t="s">
        <v>483</v>
      </c>
      <c r="H292" s="178">
        <v>6</v>
      </c>
      <c r="I292" s="179"/>
      <c r="J292" s="180">
        <f>ROUND(I292*H292,2)</f>
        <v>0</v>
      </c>
      <c r="K292" s="176" t="s">
        <v>155</v>
      </c>
      <c r="L292" s="40"/>
      <c r="M292" s="181" t="s">
        <v>19</v>
      </c>
      <c r="N292" s="182" t="s">
        <v>44</v>
      </c>
      <c r="O292" s="65"/>
      <c r="P292" s="183">
        <f>O292*H292</f>
        <v>0</v>
      </c>
      <c r="Q292" s="183">
        <v>0</v>
      </c>
      <c r="R292" s="183">
        <f>Q292*H292</f>
        <v>0</v>
      </c>
      <c r="S292" s="183">
        <v>0</v>
      </c>
      <c r="T292" s="184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85" t="s">
        <v>305</v>
      </c>
      <c r="AT292" s="185" t="s">
        <v>151</v>
      </c>
      <c r="AU292" s="185" t="s">
        <v>83</v>
      </c>
      <c r="AY292" s="18" t="s">
        <v>149</v>
      </c>
      <c r="BE292" s="186">
        <f>IF(N292="základní",J292,0)</f>
        <v>0</v>
      </c>
      <c r="BF292" s="186">
        <f>IF(N292="snížená",J292,0)</f>
        <v>0</v>
      </c>
      <c r="BG292" s="186">
        <f>IF(N292="zákl. přenesená",J292,0)</f>
        <v>0</v>
      </c>
      <c r="BH292" s="186">
        <f>IF(N292="sníž. přenesená",J292,0)</f>
        <v>0</v>
      </c>
      <c r="BI292" s="186">
        <f>IF(N292="nulová",J292,0)</f>
        <v>0</v>
      </c>
      <c r="BJ292" s="18" t="s">
        <v>81</v>
      </c>
      <c r="BK292" s="186">
        <f>ROUND(I292*H292,2)</f>
        <v>0</v>
      </c>
      <c r="BL292" s="18" t="s">
        <v>305</v>
      </c>
      <c r="BM292" s="185" t="s">
        <v>2551</v>
      </c>
    </row>
    <row r="293" spans="1:65" s="2" customFormat="1" ht="11.25">
      <c r="A293" s="35"/>
      <c r="B293" s="36"/>
      <c r="C293" s="37"/>
      <c r="D293" s="187" t="s">
        <v>158</v>
      </c>
      <c r="E293" s="37"/>
      <c r="F293" s="188" t="s">
        <v>2552</v>
      </c>
      <c r="G293" s="37"/>
      <c r="H293" s="37"/>
      <c r="I293" s="189"/>
      <c r="J293" s="37"/>
      <c r="K293" s="37"/>
      <c r="L293" s="40"/>
      <c r="M293" s="190"/>
      <c r="N293" s="191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158</v>
      </c>
      <c r="AU293" s="18" t="s">
        <v>83</v>
      </c>
    </row>
    <row r="294" spans="1:65" s="2" customFormat="1" ht="11.25">
      <c r="A294" s="35"/>
      <c r="B294" s="36"/>
      <c r="C294" s="37"/>
      <c r="D294" s="192" t="s">
        <v>160</v>
      </c>
      <c r="E294" s="37"/>
      <c r="F294" s="193" t="s">
        <v>2553</v>
      </c>
      <c r="G294" s="37"/>
      <c r="H294" s="37"/>
      <c r="I294" s="189"/>
      <c r="J294" s="37"/>
      <c r="K294" s="37"/>
      <c r="L294" s="40"/>
      <c r="M294" s="240"/>
      <c r="N294" s="241"/>
      <c r="O294" s="242"/>
      <c r="P294" s="242"/>
      <c r="Q294" s="242"/>
      <c r="R294" s="242"/>
      <c r="S294" s="242"/>
      <c r="T294" s="243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160</v>
      </c>
      <c r="AU294" s="18" t="s">
        <v>83</v>
      </c>
    </row>
    <row r="295" spans="1:65" s="2" customFormat="1" ht="6.95" customHeight="1">
      <c r="A295" s="35"/>
      <c r="B295" s="48"/>
      <c r="C295" s="49"/>
      <c r="D295" s="49"/>
      <c r="E295" s="49"/>
      <c r="F295" s="49"/>
      <c r="G295" s="49"/>
      <c r="H295" s="49"/>
      <c r="I295" s="49"/>
      <c r="J295" s="49"/>
      <c r="K295" s="49"/>
      <c r="L295" s="40"/>
      <c r="M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</row>
  </sheetData>
  <sheetProtection algorithmName="SHA-512" hashValue="qcz7Xkk8SyTx6CHan0xM653xRCbNmNfLsUvvIexNhekmyRlyJOkRe3KpwE+BjU6xMBVNRUY1Uq/ykF/MA27PKA==" saltValue="VSzQjMM8dMRIwTDi2BM/UyeE28QHBmwNJQxJS0lWIzM8vno6jmA5Xp0ugLmW7RGhPRvXpZVV7CIOWIOpmhOn1A==" spinCount="100000" sheet="1" objects="1" scenarios="1" formatColumns="0" formatRows="0" autoFilter="0"/>
  <autoFilter ref="C85:K294" xr:uid="{00000000-0009-0000-0000-000003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300-000000000000}"/>
    <hyperlink ref="F97" r:id="rId2" xr:uid="{00000000-0004-0000-0300-000001000000}"/>
    <hyperlink ref="F100" r:id="rId3" xr:uid="{00000000-0004-0000-0300-000002000000}"/>
    <hyperlink ref="F106" r:id="rId4" xr:uid="{00000000-0004-0000-0300-000003000000}"/>
    <hyperlink ref="F113" r:id="rId5" xr:uid="{00000000-0004-0000-0300-000004000000}"/>
    <hyperlink ref="F118" r:id="rId6" xr:uid="{00000000-0004-0000-0300-000005000000}"/>
    <hyperlink ref="F124" r:id="rId7" xr:uid="{00000000-0004-0000-0300-000006000000}"/>
    <hyperlink ref="F130" r:id="rId8" xr:uid="{00000000-0004-0000-0300-000007000000}"/>
    <hyperlink ref="F136" r:id="rId9" xr:uid="{00000000-0004-0000-0300-000008000000}"/>
    <hyperlink ref="F148" r:id="rId10" xr:uid="{00000000-0004-0000-0300-000009000000}"/>
    <hyperlink ref="F159" r:id="rId11" xr:uid="{00000000-0004-0000-0300-00000A000000}"/>
    <hyperlink ref="F165" r:id="rId12" xr:uid="{00000000-0004-0000-0300-00000B000000}"/>
    <hyperlink ref="F170" r:id="rId13" xr:uid="{00000000-0004-0000-0300-00000C000000}"/>
    <hyperlink ref="F175" r:id="rId14" xr:uid="{00000000-0004-0000-0300-00000D000000}"/>
    <hyperlink ref="F180" r:id="rId15" xr:uid="{00000000-0004-0000-0300-00000E000000}"/>
    <hyperlink ref="F185" r:id="rId16" xr:uid="{00000000-0004-0000-0300-00000F000000}"/>
    <hyperlink ref="F190" r:id="rId17" xr:uid="{00000000-0004-0000-0300-000010000000}"/>
    <hyperlink ref="F199" r:id="rId18" xr:uid="{00000000-0004-0000-0300-000011000000}"/>
    <hyperlink ref="F206" r:id="rId19" xr:uid="{00000000-0004-0000-0300-000012000000}"/>
    <hyperlink ref="F211" r:id="rId20" xr:uid="{00000000-0004-0000-0300-000013000000}"/>
    <hyperlink ref="F216" r:id="rId21" xr:uid="{00000000-0004-0000-0300-000014000000}"/>
    <hyperlink ref="F221" r:id="rId22" xr:uid="{00000000-0004-0000-0300-000015000000}"/>
    <hyperlink ref="F226" r:id="rId23" xr:uid="{00000000-0004-0000-0300-000016000000}"/>
    <hyperlink ref="F231" r:id="rId24" xr:uid="{00000000-0004-0000-0300-000017000000}"/>
    <hyperlink ref="F236" r:id="rId25" xr:uid="{00000000-0004-0000-0300-000018000000}"/>
    <hyperlink ref="F241" r:id="rId26" xr:uid="{00000000-0004-0000-0300-000019000000}"/>
    <hyperlink ref="F246" r:id="rId27" xr:uid="{00000000-0004-0000-0300-00001A000000}"/>
    <hyperlink ref="F251" r:id="rId28" xr:uid="{00000000-0004-0000-0300-00001B000000}"/>
    <hyperlink ref="F256" r:id="rId29" xr:uid="{00000000-0004-0000-0300-00001C000000}"/>
    <hyperlink ref="F263" r:id="rId30" xr:uid="{00000000-0004-0000-0300-00001D000000}"/>
    <hyperlink ref="F268" r:id="rId31" xr:uid="{00000000-0004-0000-0300-00001E000000}"/>
    <hyperlink ref="F273" r:id="rId32" xr:uid="{00000000-0004-0000-0300-00001F000000}"/>
    <hyperlink ref="F278" r:id="rId33" xr:uid="{00000000-0004-0000-0300-000020000000}"/>
    <hyperlink ref="F283" r:id="rId34" xr:uid="{00000000-0004-0000-0300-000021000000}"/>
    <hyperlink ref="F286" r:id="rId35" xr:uid="{00000000-0004-0000-0300-000022000000}"/>
    <hyperlink ref="F291" r:id="rId36" xr:uid="{00000000-0004-0000-0300-000023000000}"/>
    <hyperlink ref="F294" r:id="rId37" xr:uid="{00000000-0004-0000-0300-00002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2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93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100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5" t="str">
        <f>'Rekapitulace stavby'!K6</f>
        <v>Karlovy Vary TO - oprava objektů v areálu TO (statika, zpevněné plochy)</v>
      </c>
      <c r="F7" s="366"/>
      <c r="G7" s="366"/>
      <c r="H7" s="366"/>
      <c r="L7" s="21"/>
    </row>
    <row r="8" spans="1:46" s="2" customFormat="1" ht="12" customHeight="1">
      <c r="A8" s="35"/>
      <c r="B8" s="40"/>
      <c r="C8" s="35"/>
      <c r="D8" s="106" t="s">
        <v>101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7" t="s">
        <v>2554</v>
      </c>
      <c r="F9" s="368"/>
      <c r="G9" s="368"/>
      <c r="H9" s="368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11. 9. 2023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9" t="str">
        <f>'Rekapitulace stavby'!E14</f>
        <v>Vyplň údaj</v>
      </c>
      <c r="F18" s="370"/>
      <c r="G18" s="370"/>
      <c r="H18" s="370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33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0"/>
      <c r="B27" s="111"/>
      <c r="C27" s="110"/>
      <c r="D27" s="110"/>
      <c r="E27" s="371" t="s">
        <v>38</v>
      </c>
      <c r="F27" s="371"/>
      <c r="G27" s="371"/>
      <c r="H27" s="371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ROUND((SUM(BE81:BE127)),  2)</f>
        <v>0</v>
      </c>
      <c r="G33" s="35"/>
      <c r="H33" s="35"/>
      <c r="I33" s="119">
        <v>0.21</v>
      </c>
      <c r="J33" s="118">
        <f>ROUND(((SUM(BE81:BE127))*I33),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ROUND((SUM(BF81:BF127)),  2)</f>
        <v>0</v>
      </c>
      <c r="G34" s="35"/>
      <c r="H34" s="35"/>
      <c r="I34" s="119">
        <v>0.15</v>
      </c>
      <c r="J34" s="118">
        <f>ROUND(((SUM(BF81:BF127))*I34),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ROUND((SUM(BG81:BG127)),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ROUND((SUM(BH81:BH127)),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ROUND((SUM(BI81:BI127)),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2" t="str">
        <f>E7</f>
        <v>Karlovy Vary TO - oprava objektů v areálu TO (statika, zpevněné plochy)</v>
      </c>
      <c r="F48" s="373"/>
      <c r="G48" s="373"/>
      <c r="H48" s="373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101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5" t="str">
        <f>E9</f>
        <v>D.1.4.c - Slaboproud</v>
      </c>
      <c r="F50" s="374"/>
      <c r="G50" s="374"/>
      <c r="H50" s="374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KV Bohatice</v>
      </c>
      <c r="G52" s="37"/>
      <c r="H52" s="37"/>
      <c r="I52" s="30" t="s">
        <v>23</v>
      </c>
      <c r="J52" s="60" t="str">
        <f>IF(J12="","",J12)</f>
        <v>11. 9. 2023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Správa železnic, státní organizace OŘ UNL</v>
      </c>
      <c r="G54" s="37"/>
      <c r="H54" s="37"/>
      <c r="I54" s="30" t="s">
        <v>32</v>
      </c>
      <c r="J54" s="33" t="str">
        <f>E21</f>
        <v>Ing. Miloš Trnka, Karlovy Vary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104</v>
      </c>
      <c r="D57" s="132"/>
      <c r="E57" s="132"/>
      <c r="F57" s="132"/>
      <c r="G57" s="132"/>
      <c r="H57" s="132"/>
      <c r="I57" s="132"/>
      <c r="J57" s="133" t="s">
        <v>105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106</v>
      </c>
    </row>
    <row r="60" spans="1:47" s="9" customFormat="1" ht="24.95" customHeight="1">
      <c r="B60" s="135"/>
      <c r="C60" s="136"/>
      <c r="D60" s="137" t="s">
        <v>121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2555</v>
      </c>
      <c r="E61" s="144"/>
      <c r="F61" s="144"/>
      <c r="G61" s="144"/>
      <c r="H61" s="144"/>
      <c r="I61" s="144"/>
      <c r="J61" s="145">
        <f>J83</f>
        <v>0</v>
      </c>
      <c r="K61" s="142"/>
      <c r="L61" s="14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134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72" t="str">
        <f>E7</f>
        <v>Karlovy Vary TO - oprava objektů v areálu TO (statika, zpevněné plochy)</v>
      </c>
      <c r="F71" s="373"/>
      <c r="G71" s="373"/>
      <c r="H71" s="373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101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25" t="str">
        <f>E9</f>
        <v>D.1.4.c - Slaboproud</v>
      </c>
      <c r="F73" s="374"/>
      <c r="G73" s="374"/>
      <c r="H73" s="374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>KV Bohatice</v>
      </c>
      <c r="G75" s="37"/>
      <c r="H75" s="37"/>
      <c r="I75" s="30" t="s">
        <v>23</v>
      </c>
      <c r="J75" s="60" t="str">
        <f>IF(J12="","",J12)</f>
        <v>11. 9. 2023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5.7" customHeight="1">
      <c r="A77" s="35"/>
      <c r="B77" s="36"/>
      <c r="C77" s="30" t="s">
        <v>25</v>
      </c>
      <c r="D77" s="37"/>
      <c r="E77" s="37"/>
      <c r="F77" s="28" t="str">
        <f>E15</f>
        <v>Správa železnic, státní organizace OŘ UNL</v>
      </c>
      <c r="G77" s="37"/>
      <c r="H77" s="37"/>
      <c r="I77" s="30" t="s">
        <v>32</v>
      </c>
      <c r="J77" s="33" t="str">
        <f>E21</f>
        <v>Ing. Miloš Trnka, Karlovy Vary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30</v>
      </c>
      <c r="D78" s="37"/>
      <c r="E78" s="37"/>
      <c r="F78" s="28" t="str">
        <f>IF(E18="","",E18)</f>
        <v>Vyplň údaj</v>
      </c>
      <c r="G78" s="37"/>
      <c r="H78" s="37"/>
      <c r="I78" s="30" t="s">
        <v>35</v>
      </c>
      <c r="J78" s="33" t="str">
        <f>E24</f>
        <v xml:space="preserve"> 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135</v>
      </c>
      <c r="D80" s="150" t="s">
        <v>58</v>
      </c>
      <c r="E80" s="150" t="s">
        <v>54</v>
      </c>
      <c r="F80" s="150" t="s">
        <v>55</v>
      </c>
      <c r="G80" s="150" t="s">
        <v>136</v>
      </c>
      <c r="H80" s="150" t="s">
        <v>137</v>
      </c>
      <c r="I80" s="150" t="s">
        <v>138</v>
      </c>
      <c r="J80" s="150" t="s">
        <v>105</v>
      </c>
      <c r="K80" s="151" t="s">
        <v>139</v>
      </c>
      <c r="L80" s="152"/>
      <c r="M80" s="69" t="s">
        <v>19</v>
      </c>
      <c r="N80" s="70" t="s">
        <v>43</v>
      </c>
      <c r="O80" s="70" t="s">
        <v>140</v>
      </c>
      <c r="P80" s="70" t="s">
        <v>141</v>
      </c>
      <c r="Q80" s="70" t="s">
        <v>142</v>
      </c>
      <c r="R80" s="70" t="s">
        <v>143</v>
      </c>
      <c r="S80" s="70" t="s">
        <v>144</v>
      </c>
      <c r="T80" s="71" t="s">
        <v>145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9" customHeight="1">
      <c r="A81" s="35"/>
      <c r="B81" s="36"/>
      <c r="C81" s="76" t="s">
        <v>146</v>
      </c>
      <c r="D81" s="37"/>
      <c r="E81" s="37"/>
      <c r="F81" s="37"/>
      <c r="G81" s="37"/>
      <c r="H81" s="37"/>
      <c r="I81" s="37"/>
      <c r="J81" s="153">
        <f>BK81</f>
        <v>0</v>
      </c>
      <c r="K81" s="37"/>
      <c r="L81" s="40"/>
      <c r="M81" s="72"/>
      <c r="N81" s="154"/>
      <c r="O81" s="73"/>
      <c r="P81" s="155">
        <f>P82</f>
        <v>0</v>
      </c>
      <c r="Q81" s="73"/>
      <c r="R81" s="155">
        <f>R82</f>
        <v>4.3480000000000005E-2</v>
      </c>
      <c r="S81" s="73"/>
      <c r="T81" s="156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72</v>
      </c>
      <c r="AU81" s="18" t="s">
        <v>106</v>
      </c>
      <c r="BK81" s="157">
        <f>BK82</f>
        <v>0</v>
      </c>
    </row>
    <row r="82" spans="1:65" s="12" customFormat="1" ht="25.9" customHeight="1">
      <c r="B82" s="158"/>
      <c r="C82" s="159"/>
      <c r="D82" s="160" t="s">
        <v>72</v>
      </c>
      <c r="E82" s="161" t="s">
        <v>1226</v>
      </c>
      <c r="F82" s="161" t="s">
        <v>1227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P83</f>
        <v>0</v>
      </c>
      <c r="Q82" s="166"/>
      <c r="R82" s="167">
        <f>R83</f>
        <v>4.3480000000000005E-2</v>
      </c>
      <c r="S82" s="166"/>
      <c r="T82" s="168">
        <f>T83</f>
        <v>0</v>
      </c>
      <c r="AR82" s="169" t="s">
        <v>83</v>
      </c>
      <c r="AT82" s="170" t="s">
        <v>72</v>
      </c>
      <c r="AU82" s="170" t="s">
        <v>73</v>
      </c>
      <c r="AY82" s="169" t="s">
        <v>149</v>
      </c>
      <c r="BK82" s="171">
        <f>BK83</f>
        <v>0</v>
      </c>
    </row>
    <row r="83" spans="1:65" s="12" customFormat="1" ht="22.9" customHeight="1">
      <c r="B83" s="158"/>
      <c r="C83" s="159"/>
      <c r="D83" s="160" t="s">
        <v>72</v>
      </c>
      <c r="E83" s="172" t="s">
        <v>2556</v>
      </c>
      <c r="F83" s="172" t="s">
        <v>2557</v>
      </c>
      <c r="G83" s="159"/>
      <c r="H83" s="159"/>
      <c r="I83" s="162"/>
      <c r="J83" s="173">
        <f>BK83</f>
        <v>0</v>
      </c>
      <c r="K83" s="159"/>
      <c r="L83" s="164"/>
      <c r="M83" s="165"/>
      <c r="N83" s="166"/>
      <c r="O83" s="166"/>
      <c r="P83" s="167">
        <f>SUM(P84:P127)</f>
        <v>0</v>
      </c>
      <c r="Q83" s="166"/>
      <c r="R83" s="167">
        <f>SUM(R84:R127)</f>
        <v>4.3480000000000005E-2</v>
      </c>
      <c r="S83" s="166"/>
      <c r="T83" s="168">
        <f>SUM(T84:T127)</f>
        <v>0</v>
      </c>
      <c r="AR83" s="169" t="s">
        <v>83</v>
      </c>
      <c r="AT83" s="170" t="s">
        <v>72</v>
      </c>
      <c r="AU83" s="170" t="s">
        <v>81</v>
      </c>
      <c r="AY83" s="169" t="s">
        <v>149</v>
      </c>
      <c r="BK83" s="171">
        <f>SUM(BK84:BK127)</f>
        <v>0</v>
      </c>
    </row>
    <row r="84" spans="1:65" s="2" customFormat="1" ht="16.5" customHeight="1">
      <c r="A84" s="35"/>
      <c r="B84" s="36"/>
      <c r="C84" s="174" t="s">
        <v>81</v>
      </c>
      <c r="D84" s="174" t="s">
        <v>151</v>
      </c>
      <c r="E84" s="175" t="s">
        <v>2558</v>
      </c>
      <c r="F84" s="176" t="s">
        <v>2559</v>
      </c>
      <c r="G84" s="177" t="s">
        <v>174</v>
      </c>
      <c r="H84" s="178">
        <v>210</v>
      </c>
      <c r="I84" s="179"/>
      <c r="J84" s="180">
        <f>ROUND(I84*H84,2)</f>
        <v>0</v>
      </c>
      <c r="K84" s="176" t="s">
        <v>155</v>
      </c>
      <c r="L84" s="40"/>
      <c r="M84" s="181" t="s">
        <v>19</v>
      </c>
      <c r="N84" s="182" t="s">
        <v>44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305</v>
      </c>
      <c r="AT84" s="185" t="s">
        <v>151</v>
      </c>
      <c r="AU84" s="185" t="s">
        <v>83</v>
      </c>
      <c r="AY84" s="18" t="s">
        <v>149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81</v>
      </c>
      <c r="BK84" s="186">
        <f>ROUND(I84*H84,2)</f>
        <v>0</v>
      </c>
      <c r="BL84" s="18" t="s">
        <v>305</v>
      </c>
      <c r="BM84" s="185" t="s">
        <v>2560</v>
      </c>
    </row>
    <row r="85" spans="1:65" s="2" customFormat="1" ht="11.25">
      <c r="A85" s="35"/>
      <c r="B85" s="36"/>
      <c r="C85" s="37"/>
      <c r="D85" s="187" t="s">
        <v>158</v>
      </c>
      <c r="E85" s="37"/>
      <c r="F85" s="188" t="s">
        <v>2561</v>
      </c>
      <c r="G85" s="37"/>
      <c r="H85" s="37"/>
      <c r="I85" s="189"/>
      <c r="J85" s="37"/>
      <c r="K85" s="37"/>
      <c r="L85" s="40"/>
      <c r="M85" s="190"/>
      <c r="N85" s="191"/>
      <c r="O85" s="65"/>
      <c r="P85" s="65"/>
      <c r="Q85" s="65"/>
      <c r="R85" s="65"/>
      <c r="S85" s="65"/>
      <c r="T85" s="6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158</v>
      </c>
      <c r="AU85" s="18" t="s">
        <v>83</v>
      </c>
    </row>
    <row r="86" spans="1:65" s="2" customFormat="1" ht="11.25">
      <c r="A86" s="35"/>
      <c r="B86" s="36"/>
      <c r="C86" s="37"/>
      <c r="D86" s="192" t="s">
        <v>160</v>
      </c>
      <c r="E86" s="37"/>
      <c r="F86" s="193" t="s">
        <v>2562</v>
      </c>
      <c r="G86" s="37"/>
      <c r="H86" s="37"/>
      <c r="I86" s="189"/>
      <c r="J86" s="37"/>
      <c r="K86" s="37"/>
      <c r="L86" s="40"/>
      <c r="M86" s="190"/>
      <c r="N86" s="191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160</v>
      </c>
      <c r="AU86" s="18" t="s">
        <v>83</v>
      </c>
    </row>
    <row r="87" spans="1:65" s="2" customFormat="1" ht="16.5" customHeight="1">
      <c r="A87" s="35"/>
      <c r="B87" s="36"/>
      <c r="C87" s="174" t="s">
        <v>83</v>
      </c>
      <c r="D87" s="174" t="s">
        <v>151</v>
      </c>
      <c r="E87" s="175" t="s">
        <v>2563</v>
      </c>
      <c r="F87" s="176" t="s">
        <v>2564</v>
      </c>
      <c r="G87" s="177" t="s">
        <v>174</v>
      </c>
      <c r="H87" s="178">
        <v>300</v>
      </c>
      <c r="I87" s="179"/>
      <c r="J87" s="180">
        <f>ROUND(I87*H87,2)</f>
        <v>0</v>
      </c>
      <c r="K87" s="176" t="s">
        <v>155</v>
      </c>
      <c r="L87" s="40"/>
      <c r="M87" s="181" t="s">
        <v>19</v>
      </c>
      <c r="N87" s="182" t="s">
        <v>44</v>
      </c>
      <c r="O87" s="65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305</v>
      </c>
      <c r="AT87" s="185" t="s">
        <v>151</v>
      </c>
      <c r="AU87" s="185" t="s">
        <v>83</v>
      </c>
      <c r="AY87" s="18" t="s">
        <v>149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81</v>
      </c>
      <c r="BK87" s="186">
        <f>ROUND(I87*H87,2)</f>
        <v>0</v>
      </c>
      <c r="BL87" s="18" t="s">
        <v>305</v>
      </c>
      <c r="BM87" s="185" t="s">
        <v>2565</v>
      </c>
    </row>
    <row r="88" spans="1:65" s="2" customFormat="1" ht="11.25">
      <c r="A88" s="35"/>
      <c r="B88" s="36"/>
      <c r="C88" s="37"/>
      <c r="D88" s="187" t="s">
        <v>158</v>
      </c>
      <c r="E88" s="37"/>
      <c r="F88" s="188" t="s">
        <v>2566</v>
      </c>
      <c r="G88" s="37"/>
      <c r="H88" s="37"/>
      <c r="I88" s="189"/>
      <c r="J88" s="37"/>
      <c r="K88" s="37"/>
      <c r="L88" s="40"/>
      <c r="M88" s="190"/>
      <c r="N88" s="191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158</v>
      </c>
      <c r="AU88" s="18" t="s">
        <v>83</v>
      </c>
    </row>
    <row r="89" spans="1:65" s="2" customFormat="1" ht="11.25">
      <c r="A89" s="35"/>
      <c r="B89" s="36"/>
      <c r="C89" s="37"/>
      <c r="D89" s="192" t="s">
        <v>160</v>
      </c>
      <c r="E89" s="37"/>
      <c r="F89" s="193" t="s">
        <v>2567</v>
      </c>
      <c r="G89" s="37"/>
      <c r="H89" s="37"/>
      <c r="I89" s="189"/>
      <c r="J89" s="37"/>
      <c r="K89" s="37"/>
      <c r="L89" s="40"/>
      <c r="M89" s="190"/>
      <c r="N89" s="19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160</v>
      </c>
      <c r="AU89" s="18" t="s">
        <v>83</v>
      </c>
    </row>
    <row r="90" spans="1:65" s="2" customFormat="1" ht="24.2" customHeight="1">
      <c r="A90" s="35"/>
      <c r="B90" s="36"/>
      <c r="C90" s="216" t="s">
        <v>171</v>
      </c>
      <c r="D90" s="216" t="s">
        <v>556</v>
      </c>
      <c r="E90" s="217" t="s">
        <v>2568</v>
      </c>
      <c r="F90" s="218" t="s">
        <v>2569</v>
      </c>
      <c r="G90" s="219" t="s">
        <v>174</v>
      </c>
      <c r="H90" s="220">
        <v>360</v>
      </c>
      <c r="I90" s="221"/>
      <c r="J90" s="222">
        <f>ROUND(I90*H90,2)</f>
        <v>0</v>
      </c>
      <c r="K90" s="218" t="s">
        <v>155</v>
      </c>
      <c r="L90" s="223"/>
      <c r="M90" s="224" t="s">
        <v>19</v>
      </c>
      <c r="N90" s="225" t="s">
        <v>44</v>
      </c>
      <c r="O90" s="65"/>
      <c r="P90" s="183">
        <f>O90*H90</f>
        <v>0</v>
      </c>
      <c r="Q90" s="183">
        <v>6.9999999999999994E-5</v>
      </c>
      <c r="R90" s="183">
        <f>Q90*H90</f>
        <v>2.5199999999999997E-2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480</v>
      </c>
      <c r="AT90" s="185" t="s">
        <v>556</v>
      </c>
      <c r="AU90" s="185" t="s">
        <v>83</v>
      </c>
      <c r="AY90" s="18" t="s">
        <v>149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81</v>
      </c>
      <c r="BK90" s="186">
        <f>ROUND(I90*H90,2)</f>
        <v>0</v>
      </c>
      <c r="BL90" s="18" t="s">
        <v>305</v>
      </c>
      <c r="BM90" s="185" t="s">
        <v>2570</v>
      </c>
    </row>
    <row r="91" spans="1:65" s="2" customFormat="1" ht="19.5">
      <c r="A91" s="35"/>
      <c r="B91" s="36"/>
      <c r="C91" s="37"/>
      <c r="D91" s="187" t="s">
        <v>158</v>
      </c>
      <c r="E91" s="37"/>
      <c r="F91" s="188" t="s">
        <v>2569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158</v>
      </c>
      <c r="AU91" s="18" t="s">
        <v>83</v>
      </c>
    </row>
    <row r="92" spans="1:65" s="13" customFormat="1" ht="11.25">
      <c r="B92" s="195"/>
      <c r="C92" s="196"/>
      <c r="D92" s="187" t="s">
        <v>169</v>
      </c>
      <c r="E92" s="197" t="s">
        <v>19</v>
      </c>
      <c r="F92" s="198" t="s">
        <v>2571</v>
      </c>
      <c r="G92" s="196"/>
      <c r="H92" s="199">
        <v>360</v>
      </c>
      <c r="I92" s="200"/>
      <c r="J92" s="196"/>
      <c r="K92" s="196"/>
      <c r="L92" s="201"/>
      <c r="M92" s="202"/>
      <c r="N92" s="203"/>
      <c r="O92" s="203"/>
      <c r="P92" s="203"/>
      <c r="Q92" s="203"/>
      <c r="R92" s="203"/>
      <c r="S92" s="203"/>
      <c r="T92" s="204"/>
      <c r="AT92" s="205" t="s">
        <v>169</v>
      </c>
      <c r="AU92" s="205" t="s">
        <v>83</v>
      </c>
      <c r="AV92" s="13" t="s">
        <v>83</v>
      </c>
      <c r="AW92" s="13" t="s">
        <v>34</v>
      </c>
      <c r="AX92" s="13" t="s">
        <v>81</v>
      </c>
      <c r="AY92" s="205" t="s">
        <v>149</v>
      </c>
    </row>
    <row r="93" spans="1:65" s="2" customFormat="1" ht="16.5" customHeight="1">
      <c r="A93" s="35"/>
      <c r="B93" s="36"/>
      <c r="C93" s="216" t="s">
        <v>156</v>
      </c>
      <c r="D93" s="216" t="s">
        <v>556</v>
      </c>
      <c r="E93" s="217" t="s">
        <v>2572</v>
      </c>
      <c r="F93" s="218" t="s">
        <v>2573</v>
      </c>
      <c r="G93" s="219" t="s">
        <v>174</v>
      </c>
      <c r="H93" s="220">
        <v>220.5</v>
      </c>
      <c r="I93" s="221"/>
      <c r="J93" s="222">
        <f>ROUND(I93*H93,2)</f>
        <v>0</v>
      </c>
      <c r="K93" s="218" t="s">
        <v>155</v>
      </c>
      <c r="L93" s="223"/>
      <c r="M93" s="224" t="s">
        <v>19</v>
      </c>
      <c r="N93" s="225" t="s">
        <v>44</v>
      </c>
      <c r="O93" s="65"/>
      <c r="P93" s="183">
        <f>O93*H93</f>
        <v>0</v>
      </c>
      <c r="Q93" s="183">
        <v>6.0000000000000002E-5</v>
      </c>
      <c r="R93" s="183">
        <f>Q93*H93</f>
        <v>1.323E-2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480</v>
      </c>
      <c r="AT93" s="185" t="s">
        <v>556</v>
      </c>
      <c r="AU93" s="185" t="s">
        <v>83</v>
      </c>
      <c r="AY93" s="18" t="s">
        <v>149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81</v>
      </c>
      <c r="BK93" s="186">
        <f>ROUND(I93*H93,2)</f>
        <v>0</v>
      </c>
      <c r="BL93" s="18" t="s">
        <v>305</v>
      </c>
      <c r="BM93" s="185" t="s">
        <v>2574</v>
      </c>
    </row>
    <row r="94" spans="1:65" s="2" customFormat="1" ht="11.25">
      <c r="A94" s="35"/>
      <c r="B94" s="36"/>
      <c r="C94" s="37"/>
      <c r="D94" s="187" t="s">
        <v>158</v>
      </c>
      <c r="E94" s="37"/>
      <c r="F94" s="188" t="s">
        <v>2573</v>
      </c>
      <c r="G94" s="37"/>
      <c r="H94" s="37"/>
      <c r="I94" s="189"/>
      <c r="J94" s="37"/>
      <c r="K94" s="37"/>
      <c r="L94" s="40"/>
      <c r="M94" s="190"/>
      <c r="N94" s="191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158</v>
      </c>
      <c r="AU94" s="18" t="s">
        <v>83</v>
      </c>
    </row>
    <row r="95" spans="1:65" s="13" customFormat="1" ht="11.25">
      <c r="B95" s="195"/>
      <c r="C95" s="196"/>
      <c r="D95" s="187" t="s">
        <v>169</v>
      </c>
      <c r="E95" s="197" t="s">
        <v>19</v>
      </c>
      <c r="F95" s="198" t="s">
        <v>2575</v>
      </c>
      <c r="G95" s="196"/>
      <c r="H95" s="199">
        <v>220.5</v>
      </c>
      <c r="I95" s="200"/>
      <c r="J95" s="196"/>
      <c r="K95" s="196"/>
      <c r="L95" s="201"/>
      <c r="M95" s="202"/>
      <c r="N95" s="203"/>
      <c r="O95" s="203"/>
      <c r="P95" s="203"/>
      <c r="Q95" s="203"/>
      <c r="R95" s="203"/>
      <c r="S95" s="203"/>
      <c r="T95" s="204"/>
      <c r="AT95" s="205" t="s">
        <v>169</v>
      </c>
      <c r="AU95" s="205" t="s">
        <v>83</v>
      </c>
      <c r="AV95" s="13" t="s">
        <v>83</v>
      </c>
      <c r="AW95" s="13" t="s">
        <v>34</v>
      </c>
      <c r="AX95" s="13" t="s">
        <v>81</v>
      </c>
      <c r="AY95" s="205" t="s">
        <v>149</v>
      </c>
    </row>
    <row r="96" spans="1:65" s="2" customFormat="1" ht="16.5" customHeight="1">
      <c r="A96" s="35"/>
      <c r="B96" s="36"/>
      <c r="C96" s="174" t="s">
        <v>191</v>
      </c>
      <c r="D96" s="174" t="s">
        <v>151</v>
      </c>
      <c r="E96" s="175" t="s">
        <v>2576</v>
      </c>
      <c r="F96" s="176" t="s">
        <v>2577</v>
      </c>
      <c r="G96" s="177" t="s">
        <v>483</v>
      </c>
      <c r="H96" s="178">
        <v>5</v>
      </c>
      <c r="I96" s="179"/>
      <c r="J96" s="180">
        <f>ROUND(I96*H96,2)</f>
        <v>0</v>
      </c>
      <c r="K96" s="176" t="s">
        <v>155</v>
      </c>
      <c r="L96" s="40"/>
      <c r="M96" s="181" t="s">
        <v>19</v>
      </c>
      <c r="N96" s="182" t="s">
        <v>44</v>
      </c>
      <c r="O96" s="65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305</v>
      </c>
      <c r="AT96" s="185" t="s">
        <v>151</v>
      </c>
      <c r="AU96" s="185" t="s">
        <v>83</v>
      </c>
      <c r="AY96" s="18" t="s">
        <v>149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81</v>
      </c>
      <c r="BK96" s="186">
        <f>ROUND(I96*H96,2)</f>
        <v>0</v>
      </c>
      <c r="BL96" s="18" t="s">
        <v>305</v>
      </c>
      <c r="BM96" s="185" t="s">
        <v>2578</v>
      </c>
    </row>
    <row r="97" spans="1:65" s="2" customFormat="1" ht="11.25">
      <c r="A97" s="35"/>
      <c r="B97" s="36"/>
      <c r="C97" s="37"/>
      <c r="D97" s="187" t="s">
        <v>158</v>
      </c>
      <c r="E97" s="37"/>
      <c r="F97" s="188" t="s">
        <v>2577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158</v>
      </c>
      <c r="AU97" s="18" t="s">
        <v>83</v>
      </c>
    </row>
    <row r="98" spans="1:65" s="2" customFormat="1" ht="11.25">
      <c r="A98" s="35"/>
      <c r="B98" s="36"/>
      <c r="C98" s="37"/>
      <c r="D98" s="192" t="s">
        <v>160</v>
      </c>
      <c r="E98" s="37"/>
      <c r="F98" s="193" t="s">
        <v>2579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160</v>
      </c>
      <c r="AU98" s="18" t="s">
        <v>83</v>
      </c>
    </row>
    <row r="99" spans="1:65" s="2" customFormat="1" ht="16.5" customHeight="1">
      <c r="A99" s="35"/>
      <c r="B99" s="36"/>
      <c r="C99" s="216" t="s">
        <v>198</v>
      </c>
      <c r="D99" s="216" t="s">
        <v>556</v>
      </c>
      <c r="E99" s="217" t="s">
        <v>2580</v>
      </c>
      <c r="F99" s="218" t="s">
        <v>2581</v>
      </c>
      <c r="G99" s="219" t="s">
        <v>483</v>
      </c>
      <c r="H99" s="220">
        <v>5</v>
      </c>
      <c r="I99" s="221"/>
      <c r="J99" s="222">
        <f>ROUND(I99*H99,2)</f>
        <v>0</v>
      </c>
      <c r="K99" s="218" t="s">
        <v>155</v>
      </c>
      <c r="L99" s="223"/>
      <c r="M99" s="224" t="s">
        <v>19</v>
      </c>
      <c r="N99" s="225" t="s">
        <v>44</v>
      </c>
      <c r="O99" s="65"/>
      <c r="P99" s="183">
        <f>O99*H99</f>
        <v>0</v>
      </c>
      <c r="Q99" s="183">
        <v>3.5E-4</v>
      </c>
      <c r="R99" s="183">
        <f>Q99*H99</f>
        <v>1.75E-3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480</v>
      </c>
      <c r="AT99" s="185" t="s">
        <v>556</v>
      </c>
      <c r="AU99" s="185" t="s">
        <v>83</v>
      </c>
      <c r="AY99" s="18" t="s">
        <v>149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81</v>
      </c>
      <c r="BK99" s="186">
        <f>ROUND(I99*H99,2)</f>
        <v>0</v>
      </c>
      <c r="BL99" s="18" t="s">
        <v>305</v>
      </c>
      <c r="BM99" s="185" t="s">
        <v>2582</v>
      </c>
    </row>
    <row r="100" spans="1:65" s="2" customFormat="1" ht="11.25">
      <c r="A100" s="35"/>
      <c r="B100" s="36"/>
      <c r="C100" s="37"/>
      <c r="D100" s="187" t="s">
        <v>158</v>
      </c>
      <c r="E100" s="37"/>
      <c r="F100" s="188" t="s">
        <v>2581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158</v>
      </c>
      <c r="AU100" s="18" t="s">
        <v>83</v>
      </c>
    </row>
    <row r="101" spans="1:65" s="2" customFormat="1" ht="16.5" customHeight="1">
      <c r="A101" s="35"/>
      <c r="B101" s="36"/>
      <c r="C101" s="174" t="s">
        <v>208</v>
      </c>
      <c r="D101" s="174" t="s">
        <v>151</v>
      </c>
      <c r="E101" s="175" t="s">
        <v>2583</v>
      </c>
      <c r="F101" s="176" t="s">
        <v>2584</v>
      </c>
      <c r="G101" s="177" t="s">
        <v>483</v>
      </c>
      <c r="H101" s="178">
        <v>1</v>
      </c>
      <c r="I101" s="179"/>
      <c r="J101" s="180">
        <f>ROUND(I101*H101,2)</f>
        <v>0</v>
      </c>
      <c r="K101" s="176" t="s">
        <v>155</v>
      </c>
      <c r="L101" s="40"/>
      <c r="M101" s="181" t="s">
        <v>19</v>
      </c>
      <c r="N101" s="182" t="s">
        <v>44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305</v>
      </c>
      <c r="AT101" s="185" t="s">
        <v>151</v>
      </c>
      <c r="AU101" s="185" t="s">
        <v>83</v>
      </c>
      <c r="AY101" s="18" t="s">
        <v>149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81</v>
      </c>
      <c r="BK101" s="186">
        <f>ROUND(I101*H101,2)</f>
        <v>0</v>
      </c>
      <c r="BL101" s="18" t="s">
        <v>305</v>
      </c>
      <c r="BM101" s="185" t="s">
        <v>2585</v>
      </c>
    </row>
    <row r="102" spans="1:65" s="2" customFormat="1" ht="11.25">
      <c r="A102" s="35"/>
      <c r="B102" s="36"/>
      <c r="C102" s="37"/>
      <c r="D102" s="187" t="s">
        <v>158</v>
      </c>
      <c r="E102" s="37"/>
      <c r="F102" s="188" t="s">
        <v>2586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158</v>
      </c>
      <c r="AU102" s="18" t="s">
        <v>83</v>
      </c>
    </row>
    <row r="103" spans="1:65" s="2" customFormat="1" ht="11.25">
      <c r="A103" s="35"/>
      <c r="B103" s="36"/>
      <c r="C103" s="37"/>
      <c r="D103" s="192" t="s">
        <v>160</v>
      </c>
      <c r="E103" s="37"/>
      <c r="F103" s="193" t="s">
        <v>2587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160</v>
      </c>
      <c r="AU103" s="18" t="s">
        <v>83</v>
      </c>
    </row>
    <row r="104" spans="1:65" s="2" customFormat="1" ht="16.5" customHeight="1">
      <c r="A104" s="35"/>
      <c r="B104" s="36"/>
      <c r="C104" s="216" t="s">
        <v>217</v>
      </c>
      <c r="D104" s="216" t="s">
        <v>556</v>
      </c>
      <c r="E104" s="217" t="s">
        <v>2588</v>
      </c>
      <c r="F104" s="218" t="s">
        <v>2589</v>
      </c>
      <c r="G104" s="219" t="s">
        <v>483</v>
      </c>
      <c r="H104" s="220">
        <v>1</v>
      </c>
      <c r="I104" s="221"/>
      <c r="J104" s="222">
        <f>ROUND(I104*H104,2)</f>
        <v>0</v>
      </c>
      <c r="K104" s="218" t="s">
        <v>155</v>
      </c>
      <c r="L104" s="223"/>
      <c r="M104" s="224" t="s">
        <v>19</v>
      </c>
      <c r="N104" s="225" t="s">
        <v>44</v>
      </c>
      <c r="O104" s="65"/>
      <c r="P104" s="183">
        <f>O104*H104</f>
        <v>0</v>
      </c>
      <c r="Q104" s="183">
        <v>5.0000000000000001E-4</v>
      </c>
      <c r="R104" s="183">
        <f>Q104*H104</f>
        <v>5.0000000000000001E-4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480</v>
      </c>
      <c r="AT104" s="185" t="s">
        <v>556</v>
      </c>
      <c r="AU104" s="185" t="s">
        <v>83</v>
      </c>
      <c r="AY104" s="18" t="s">
        <v>149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81</v>
      </c>
      <c r="BK104" s="186">
        <f>ROUND(I104*H104,2)</f>
        <v>0</v>
      </c>
      <c r="BL104" s="18" t="s">
        <v>305</v>
      </c>
      <c r="BM104" s="185" t="s">
        <v>2590</v>
      </c>
    </row>
    <row r="105" spans="1:65" s="2" customFormat="1" ht="11.25">
      <c r="A105" s="35"/>
      <c r="B105" s="36"/>
      <c r="C105" s="37"/>
      <c r="D105" s="187" t="s">
        <v>158</v>
      </c>
      <c r="E105" s="37"/>
      <c r="F105" s="188" t="s">
        <v>2589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158</v>
      </c>
      <c r="AU105" s="18" t="s">
        <v>83</v>
      </c>
    </row>
    <row r="106" spans="1:65" s="2" customFormat="1" ht="16.5" customHeight="1">
      <c r="A106" s="35"/>
      <c r="B106" s="36"/>
      <c r="C106" s="174" t="s">
        <v>225</v>
      </c>
      <c r="D106" s="174" t="s">
        <v>151</v>
      </c>
      <c r="E106" s="175" t="s">
        <v>2591</v>
      </c>
      <c r="F106" s="176" t="s">
        <v>2592</v>
      </c>
      <c r="G106" s="177" t="s">
        <v>483</v>
      </c>
      <c r="H106" s="178">
        <v>10</v>
      </c>
      <c r="I106" s="179"/>
      <c r="J106" s="180">
        <f>ROUND(I106*H106,2)</f>
        <v>0</v>
      </c>
      <c r="K106" s="176" t="s">
        <v>155</v>
      </c>
      <c r="L106" s="40"/>
      <c r="M106" s="181" t="s">
        <v>19</v>
      </c>
      <c r="N106" s="182" t="s">
        <v>44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305</v>
      </c>
      <c r="AT106" s="185" t="s">
        <v>151</v>
      </c>
      <c r="AU106" s="185" t="s">
        <v>83</v>
      </c>
      <c r="AY106" s="18" t="s">
        <v>149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81</v>
      </c>
      <c r="BK106" s="186">
        <f>ROUND(I106*H106,2)</f>
        <v>0</v>
      </c>
      <c r="BL106" s="18" t="s">
        <v>305</v>
      </c>
      <c r="BM106" s="185" t="s">
        <v>2593</v>
      </c>
    </row>
    <row r="107" spans="1:65" s="2" customFormat="1" ht="11.25">
      <c r="A107" s="35"/>
      <c r="B107" s="36"/>
      <c r="C107" s="37"/>
      <c r="D107" s="187" t="s">
        <v>158</v>
      </c>
      <c r="E107" s="37"/>
      <c r="F107" s="188" t="s">
        <v>2594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158</v>
      </c>
      <c r="AU107" s="18" t="s">
        <v>83</v>
      </c>
    </row>
    <row r="108" spans="1:65" s="2" customFormat="1" ht="11.25">
      <c r="A108" s="35"/>
      <c r="B108" s="36"/>
      <c r="C108" s="37"/>
      <c r="D108" s="192" t="s">
        <v>160</v>
      </c>
      <c r="E108" s="37"/>
      <c r="F108" s="193" t="s">
        <v>2595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160</v>
      </c>
      <c r="AU108" s="18" t="s">
        <v>83</v>
      </c>
    </row>
    <row r="109" spans="1:65" s="2" customFormat="1" ht="16.5" customHeight="1">
      <c r="A109" s="35"/>
      <c r="B109" s="36"/>
      <c r="C109" s="216" t="s">
        <v>238</v>
      </c>
      <c r="D109" s="216" t="s">
        <v>556</v>
      </c>
      <c r="E109" s="217" t="s">
        <v>2596</v>
      </c>
      <c r="F109" s="218" t="s">
        <v>2597</v>
      </c>
      <c r="G109" s="219" t="s">
        <v>483</v>
      </c>
      <c r="H109" s="220">
        <v>10</v>
      </c>
      <c r="I109" s="221"/>
      <c r="J109" s="222">
        <f>ROUND(I109*H109,2)</f>
        <v>0</v>
      </c>
      <c r="K109" s="218" t="s">
        <v>155</v>
      </c>
      <c r="L109" s="223"/>
      <c r="M109" s="224" t="s">
        <v>19</v>
      </c>
      <c r="N109" s="225" t="s">
        <v>44</v>
      </c>
      <c r="O109" s="65"/>
      <c r="P109" s="183">
        <f>O109*H109</f>
        <v>0</v>
      </c>
      <c r="Q109" s="183">
        <v>8.0000000000000007E-5</v>
      </c>
      <c r="R109" s="183">
        <f>Q109*H109</f>
        <v>8.0000000000000004E-4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480</v>
      </c>
      <c r="AT109" s="185" t="s">
        <v>556</v>
      </c>
      <c r="AU109" s="185" t="s">
        <v>83</v>
      </c>
      <c r="AY109" s="18" t="s">
        <v>149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81</v>
      </c>
      <c r="BK109" s="186">
        <f>ROUND(I109*H109,2)</f>
        <v>0</v>
      </c>
      <c r="BL109" s="18" t="s">
        <v>305</v>
      </c>
      <c r="BM109" s="185" t="s">
        <v>2598</v>
      </c>
    </row>
    <row r="110" spans="1:65" s="2" customFormat="1" ht="11.25">
      <c r="A110" s="35"/>
      <c r="B110" s="36"/>
      <c r="C110" s="37"/>
      <c r="D110" s="187" t="s">
        <v>158</v>
      </c>
      <c r="E110" s="37"/>
      <c r="F110" s="188" t="s">
        <v>2597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158</v>
      </c>
      <c r="AU110" s="18" t="s">
        <v>83</v>
      </c>
    </row>
    <row r="111" spans="1:65" s="2" customFormat="1" ht="16.5" customHeight="1">
      <c r="A111" s="35"/>
      <c r="B111" s="36"/>
      <c r="C111" s="174" t="s">
        <v>245</v>
      </c>
      <c r="D111" s="174" t="s">
        <v>151</v>
      </c>
      <c r="E111" s="175" t="s">
        <v>2599</v>
      </c>
      <c r="F111" s="176" t="s">
        <v>2600</v>
      </c>
      <c r="G111" s="177" t="s">
        <v>483</v>
      </c>
      <c r="H111" s="178">
        <v>10</v>
      </c>
      <c r="I111" s="179"/>
      <c r="J111" s="180">
        <f>ROUND(I111*H111,2)</f>
        <v>0</v>
      </c>
      <c r="K111" s="176" t="s">
        <v>155</v>
      </c>
      <c r="L111" s="40"/>
      <c r="M111" s="181" t="s">
        <v>19</v>
      </c>
      <c r="N111" s="182" t="s">
        <v>44</v>
      </c>
      <c r="O111" s="65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305</v>
      </c>
      <c r="AT111" s="185" t="s">
        <v>151</v>
      </c>
      <c r="AU111" s="185" t="s">
        <v>83</v>
      </c>
      <c r="AY111" s="18" t="s">
        <v>149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81</v>
      </c>
      <c r="BK111" s="186">
        <f>ROUND(I111*H111,2)</f>
        <v>0</v>
      </c>
      <c r="BL111" s="18" t="s">
        <v>305</v>
      </c>
      <c r="BM111" s="185" t="s">
        <v>2601</v>
      </c>
    </row>
    <row r="112" spans="1:65" s="2" customFormat="1" ht="11.25">
      <c r="A112" s="35"/>
      <c r="B112" s="36"/>
      <c r="C112" s="37"/>
      <c r="D112" s="187" t="s">
        <v>158</v>
      </c>
      <c r="E112" s="37"/>
      <c r="F112" s="188" t="s">
        <v>2602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158</v>
      </c>
      <c r="AU112" s="18" t="s">
        <v>83</v>
      </c>
    </row>
    <row r="113" spans="1:65" s="2" customFormat="1" ht="11.25">
      <c r="A113" s="35"/>
      <c r="B113" s="36"/>
      <c r="C113" s="37"/>
      <c r="D113" s="192" t="s">
        <v>160</v>
      </c>
      <c r="E113" s="37"/>
      <c r="F113" s="193" t="s">
        <v>2603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160</v>
      </c>
      <c r="AU113" s="18" t="s">
        <v>83</v>
      </c>
    </row>
    <row r="114" spans="1:65" s="2" customFormat="1" ht="16.5" customHeight="1">
      <c r="A114" s="35"/>
      <c r="B114" s="36"/>
      <c r="C114" s="216" t="s">
        <v>253</v>
      </c>
      <c r="D114" s="216" t="s">
        <v>556</v>
      </c>
      <c r="E114" s="217" t="s">
        <v>2604</v>
      </c>
      <c r="F114" s="218" t="s">
        <v>2605</v>
      </c>
      <c r="G114" s="219" t="s">
        <v>483</v>
      </c>
      <c r="H114" s="220">
        <v>10</v>
      </c>
      <c r="I114" s="221"/>
      <c r="J114" s="222">
        <f>ROUND(I114*H114,2)</f>
        <v>0</v>
      </c>
      <c r="K114" s="218" t="s">
        <v>155</v>
      </c>
      <c r="L114" s="223"/>
      <c r="M114" s="224" t="s">
        <v>19</v>
      </c>
      <c r="N114" s="225" t="s">
        <v>44</v>
      </c>
      <c r="O114" s="65"/>
      <c r="P114" s="183">
        <f>O114*H114</f>
        <v>0</v>
      </c>
      <c r="Q114" s="183">
        <v>2.0000000000000001E-4</v>
      </c>
      <c r="R114" s="183">
        <f>Q114*H114</f>
        <v>2E-3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480</v>
      </c>
      <c r="AT114" s="185" t="s">
        <v>556</v>
      </c>
      <c r="AU114" s="185" t="s">
        <v>83</v>
      </c>
      <c r="AY114" s="18" t="s">
        <v>149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81</v>
      </c>
      <c r="BK114" s="186">
        <f>ROUND(I114*H114,2)</f>
        <v>0</v>
      </c>
      <c r="BL114" s="18" t="s">
        <v>305</v>
      </c>
      <c r="BM114" s="185" t="s">
        <v>2606</v>
      </c>
    </row>
    <row r="115" spans="1:65" s="2" customFormat="1" ht="11.25">
      <c r="A115" s="35"/>
      <c r="B115" s="36"/>
      <c r="C115" s="37"/>
      <c r="D115" s="187" t="s">
        <v>158</v>
      </c>
      <c r="E115" s="37"/>
      <c r="F115" s="188" t="s">
        <v>2605</v>
      </c>
      <c r="G115" s="37"/>
      <c r="H115" s="37"/>
      <c r="I115" s="189"/>
      <c r="J115" s="37"/>
      <c r="K115" s="37"/>
      <c r="L115" s="40"/>
      <c r="M115" s="190"/>
      <c r="N115" s="191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158</v>
      </c>
      <c r="AU115" s="18" t="s">
        <v>83</v>
      </c>
    </row>
    <row r="116" spans="1:65" s="2" customFormat="1" ht="16.5" customHeight="1">
      <c r="A116" s="35"/>
      <c r="B116" s="36"/>
      <c r="C116" s="174" t="s">
        <v>262</v>
      </c>
      <c r="D116" s="174" t="s">
        <v>151</v>
      </c>
      <c r="E116" s="175" t="s">
        <v>2607</v>
      </c>
      <c r="F116" s="176" t="s">
        <v>2608</v>
      </c>
      <c r="G116" s="177" t="s">
        <v>483</v>
      </c>
      <c r="H116" s="178">
        <v>10</v>
      </c>
      <c r="I116" s="179"/>
      <c r="J116" s="180">
        <f>ROUND(I116*H116,2)</f>
        <v>0</v>
      </c>
      <c r="K116" s="176" t="s">
        <v>155</v>
      </c>
      <c r="L116" s="40"/>
      <c r="M116" s="181" t="s">
        <v>19</v>
      </c>
      <c r="N116" s="182" t="s">
        <v>44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305</v>
      </c>
      <c r="AT116" s="185" t="s">
        <v>151</v>
      </c>
      <c r="AU116" s="185" t="s">
        <v>83</v>
      </c>
      <c r="AY116" s="18" t="s">
        <v>149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81</v>
      </c>
      <c r="BK116" s="186">
        <f>ROUND(I116*H116,2)</f>
        <v>0</v>
      </c>
      <c r="BL116" s="18" t="s">
        <v>305</v>
      </c>
      <c r="BM116" s="185" t="s">
        <v>2609</v>
      </c>
    </row>
    <row r="117" spans="1:65" s="2" customFormat="1" ht="11.25">
      <c r="A117" s="35"/>
      <c r="B117" s="36"/>
      <c r="C117" s="37"/>
      <c r="D117" s="187" t="s">
        <v>158</v>
      </c>
      <c r="E117" s="37"/>
      <c r="F117" s="188" t="s">
        <v>2610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158</v>
      </c>
      <c r="AU117" s="18" t="s">
        <v>83</v>
      </c>
    </row>
    <row r="118" spans="1:65" s="2" customFormat="1" ht="11.25">
      <c r="A118" s="35"/>
      <c r="B118" s="36"/>
      <c r="C118" s="37"/>
      <c r="D118" s="192" t="s">
        <v>160</v>
      </c>
      <c r="E118" s="37"/>
      <c r="F118" s="193" t="s">
        <v>2611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160</v>
      </c>
      <c r="AU118" s="18" t="s">
        <v>83</v>
      </c>
    </row>
    <row r="119" spans="1:65" s="2" customFormat="1" ht="16.5" customHeight="1">
      <c r="A119" s="35"/>
      <c r="B119" s="36"/>
      <c r="C119" s="174" t="s">
        <v>270</v>
      </c>
      <c r="D119" s="174" t="s">
        <v>151</v>
      </c>
      <c r="E119" s="175" t="s">
        <v>2612</v>
      </c>
      <c r="F119" s="176" t="s">
        <v>2613</v>
      </c>
      <c r="G119" s="177" t="s">
        <v>483</v>
      </c>
      <c r="H119" s="178">
        <v>20</v>
      </c>
      <c r="I119" s="179"/>
      <c r="J119" s="180">
        <f>ROUND(I119*H119,2)</f>
        <v>0</v>
      </c>
      <c r="K119" s="176" t="s">
        <v>155</v>
      </c>
      <c r="L119" s="40"/>
      <c r="M119" s="181" t="s">
        <v>19</v>
      </c>
      <c r="N119" s="182" t="s">
        <v>44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305</v>
      </c>
      <c r="AT119" s="185" t="s">
        <v>151</v>
      </c>
      <c r="AU119" s="185" t="s">
        <v>83</v>
      </c>
      <c r="AY119" s="18" t="s">
        <v>149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81</v>
      </c>
      <c r="BK119" s="186">
        <f>ROUND(I119*H119,2)</f>
        <v>0</v>
      </c>
      <c r="BL119" s="18" t="s">
        <v>305</v>
      </c>
      <c r="BM119" s="185" t="s">
        <v>2614</v>
      </c>
    </row>
    <row r="120" spans="1:65" s="2" customFormat="1" ht="11.25">
      <c r="A120" s="35"/>
      <c r="B120" s="36"/>
      <c r="C120" s="37"/>
      <c r="D120" s="187" t="s">
        <v>158</v>
      </c>
      <c r="E120" s="37"/>
      <c r="F120" s="188" t="s">
        <v>2615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158</v>
      </c>
      <c r="AU120" s="18" t="s">
        <v>83</v>
      </c>
    </row>
    <row r="121" spans="1:65" s="2" customFormat="1" ht="11.25">
      <c r="A121" s="35"/>
      <c r="B121" s="36"/>
      <c r="C121" s="37"/>
      <c r="D121" s="192" t="s">
        <v>160</v>
      </c>
      <c r="E121" s="37"/>
      <c r="F121" s="193" t="s">
        <v>2616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160</v>
      </c>
      <c r="AU121" s="18" t="s">
        <v>83</v>
      </c>
    </row>
    <row r="122" spans="1:65" s="2" customFormat="1" ht="16.5" customHeight="1">
      <c r="A122" s="35"/>
      <c r="B122" s="36"/>
      <c r="C122" s="174" t="s">
        <v>8</v>
      </c>
      <c r="D122" s="174" t="s">
        <v>151</v>
      </c>
      <c r="E122" s="175" t="s">
        <v>2617</v>
      </c>
      <c r="F122" s="176" t="s">
        <v>2618</v>
      </c>
      <c r="G122" s="177" t="s">
        <v>483</v>
      </c>
      <c r="H122" s="178">
        <v>1</v>
      </c>
      <c r="I122" s="179"/>
      <c r="J122" s="180">
        <f>ROUND(I122*H122,2)</f>
        <v>0</v>
      </c>
      <c r="K122" s="176" t="s">
        <v>155</v>
      </c>
      <c r="L122" s="40"/>
      <c r="M122" s="181" t="s">
        <v>19</v>
      </c>
      <c r="N122" s="182" t="s">
        <v>44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305</v>
      </c>
      <c r="AT122" s="185" t="s">
        <v>151</v>
      </c>
      <c r="AU122" s="185" t="s">
        <v>83</v>
      </c>
      <c r="AY122" s="18" t="s">
        <v>149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81</v>
      </c>
      <c r="BK122" s="186">
        <f>ROUND(I122*H122,2)</f>
        <v>0</v>
      </c>
      <c r="BL122" s="18" t="s">
        <v>305</v>
      </c>
      <c r="BM122" s="185" t="s">
        <v>2619</v>
      </c>
    </row>
    <row r="123" spans="1:65" s="2" customFormat="1" ht="11.25">
      <c r="A123" s="35"/>
      <c r="B123" s="36"/>
      <c r="C123" s="37"/>
      <c r="D123" s="187" t="s">
        <v>158</v>
      </c>
      <c r="E123" s="37"/>
      <c r="F123" s="188" t="s">
        <v>2620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158</v>
      </c>
      <c r="AU123" s="18" t="s">
        <v>83</v>
      </c>
    </row>
    <row r="124" spans="1:65" s="2" customFormat="1" ht="11.25">
      <c r="A124" s="35"/>
      <c r="B124" s="36"/>
      <c r="C124" s="37"/>
      <c r="D124" s="192" t="s">
        <v>160</v>
      </c>
      <c r="E124" s="37"/>
      <c r="F124" s="193" t="s">
        <v>2621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160</v>
      </c>
      <c r="AU124" s="18" t="s">
        <v>83</v>
      </c>
    </row>
    <row r="125" spans="1:65" s="2" customFormat="1" ht="16.5" customHeight="1">
      <c r="A125" s="35"/>
      <c r="B125" s="36"/>
      <c r="C125" s="174" t="s">
        <v>305</v>
      </c>
      <c r="D125" s="174" t="s">
        <v>151</v>
      </c>
      <c r="E125" s="175" t="s">
        <v>2622</v>
      </c>
      <c r="F125" s="176" t="s">
        <v>2623</v>
      </c>
      <c r="G125" s="177" t="s">
        <v>265</v>
      </c>
      <c r="H125" s="178">
        <v>4.2999999999999997E-2</v>
      </c>
      <c r="I125" s="179"/>
      <c r="J125" s="180">
        <f>ROUND(I125*H125,2)</f>
        <v>0</v>
      </c>
      <c r="K125" s="176" t="s">
        <v>155</v>
      </c>
      <c r="L125" s="40"/>
      <c r="M125" s="181" t="s">
        <v>19</v>
      </c>
      <c r="N125" s="182" t="s">
        <v>44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305</v>
      </c>
      <c r="AT125" s="185" t="s">
        <v>151</v>
      </c>
      <c r="AU125" s="185" t="s">
        <v>83</v>
      </c>
      <c r="AY125" s="18" t="s">
        <v>149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81</v>
      </c>
      <c r="BK125" s="186">
        <f>ROUND(I125*H125,2)</f>
        <v>0</v>
      </c>
      <c r="BL125" s="18" t="s">
        <v>305</v>
      </c>
      <c r="BM125" s="185" t="s">
        <v>2624</v>
      </c>
    </row>
    <row r="126" spans="1:65" s="2" customFormat="1" ht="19.5">
      <c r="A126" s="35"/>
      <c r="B126" s="36"/>
      <c r="C126" s="37"/>
      <c r="D126" s="187" t="s">
        <v>158</v>
      </c>
      <c r="E126" s="37"/>
      <c r="F126" s="188" t="s">
        <v>2625</v>
      </c>
      <c r="G126" s="37"/>
      <c r="H126" s="37"/>
      <c r="I126" s="189"/>
      <c r="J126" s="37"/>
      <c r="K126" s="37"/>
      <c r="L126" s="40"/>
      <c r="M126" s="190"/>
      <c r="N126" s="191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158</v>
      </c>
      <c r="AU126" s="18" t="s">
        <v>83</v>
      </c>
    </row>
    <row r="127" spans="1:65" s="2" customFormat="1" ht="11.25">
      <c r="A127" s="35"/>
      <c r="B127" s="36"/>
      <c r="C127" s="37"/>
      <c r="D127" s="192" t="s">
        <v>160</v>
      </c>
      <c r="E127" s="37"/>
      <c r="F127" s="193" t="s">
        <v>2626</v>
      </c>
      <c r="G127" s="37"/>
      <c r="H127" s="37"/>
      <c r="I127" s="189"/>
      <c r="J127" s="37"/>
      <c r="K127" s="37"/>
      <c r="L127" s="40"/>
      <c r="M127" s="240"/>
      <c r="N127" s="241"/>
      <c r="O127" s="242"/>
      <c r="P127" s="242"/>
      <c r="Q127" s="242"/>
      <c r="R127" s="242"/>
      <c r="S127" s="242"/>
      <c r="T127" s="243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160</v>
      </c>
      <c r="AU127" s="18" t="s">
        <v>83</v>
      </c>
    </row>
    <row r="128" spans="1:65" s="2" customFormat="1" ht="6.95" customHeight="1">
      <c r="A128" s="35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0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algorithmName="SHA-512" hashValue="XT70yERyPhw6MgxHBkUSR1cj/56/66frnyY/bFfbn7+C3nHgyrlv1AoaTOy+L4iSxTPo415csrGVLayUWkVf5A==" saltValue="9BxzOL9U7e+T+OUnlMKI1rC3G5z/1UtSpjCSuqMX7PdW2eRTYnFZGSr8PQNJRnr0GFk/IFgXgvIRJWzqlMOCMw==" spinCount="100000" sheet="1" objects="1" scenarios="1" formatColumns="0" formatRows="0" autoFilter="0"/>
  <autoFilter ref="C80:K127" xr:uid="{00000000-0009-0000-0000-000004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400-000000000000}"/>
    <hyperlink ref="F89" r:id="rId2" xr:uid="{00000000-0004-0000-0400-000001000000}"/>
    <hyperlink ref="F98" r:id="rId3" xr:uid="{00000000-0004-0000-0400-000002000000}"/>
    <hyperlink ref="F103" r:id="rId4" xr:uid="{00000000-0004-0000-0400-000003000000}"/>
    <hyperlink ref="F108" r:id="rId5" xr:uid="{00000000-0004-0000-0400-000004000000}"/>
    <hyperlink ref="F113" r:id="rId6" xr:uid="{00000000-0004-0000-0400-000005000000}"/>
    <hyperlink ref="F118" r:id="rId7" xr:uid="{00000000-0004-0000-0400-000006000000}"/>
    <hyperlink ref="F121" r:id="rId8" xr:uid="{00000000-0004-0000-0400-000007000000}"/>
    <hyperlink ref="F124" r:id="rId9" xr:uid="{00000000-0004-0000-0400-000008000000}"/>
    <hyperlink ref="F127" r:id="rId10" xr:uid="{00000000-0004-0000-0400-00000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51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96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100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5" t="str">
        <f>'Rekapitulace stavby'!K6</f>
        <v>Karlovy Vary TO - oprava objektů v areálu TO (statika, zpevněné plochy)</v>
      </c>
      <c r="F7" s="366"/>
      <c r="G7" s="366"/>
      <c r="H7" s="366"/>
      <c r="L7" s="21"/>
    </row>
    <row r="8" spans="1:46" s="2" customFormat="1" ht="12" customHeight="1">
      <c r="A8" s="35"/>
      <c r="B8" s="40"/>
      <c r="C8" s="35"/>
      <c r="D8" s="106" t="s">
        <v>101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7" t="s">
        <v>2627</v>
      </c>
      <c r="F9" s="368"/>
      <c r="G9" s="368"/>
      <c r="H9" s="368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11. 9. 2023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9" t="str">
        <f>'Rekapitulace stavby'!E14</f>
        <v>Vyplň údaj</v>
      </c>
      <c r="F18" s="370"/>
      <c r="G18" s="370"/>
      <c r="H18" s="370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33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0"/>
      <c r="B27" s="111"/>
      <c r="C27" s="110"/>
      <c r="D27" s="110"/>
      <c r="E27" s="371" t="s">
        <v>38</v>
      </c>
      <c r="F27" s="371"/>
      <c r="G27" s="371"/>
      <c r="H27" s="371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ROUND(J97,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ROUND((SUM(BE97:BE513)),  2)</f>
        <v>0</v>
      </c>
      <c r="G33" s="35"/>
      <c r="H33" s="35"/>
      <c r="I33" s="119">
        <v>0.21</v>
      </c>
      <c r="J33" s="118">
        <f>ROUND(((SUM(BE97:BE513))*I33),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ROUND((SUM(BF97:BF513)),  2)</f>
        <v>0</v>
      </c>
      <c r="G34" s="35"/>
      <c r="H34" s="35"/>
      <c r="I34" s="119">
        <v>0.15</v>
      </c>
      <c r="J34" s="118">
        <f>ROUND(((SUM(BF97:BF513))*I34),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ROUND((SUM(BG97:BG513)),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ROUND((SUM(BH97:BH513)),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ROUND((SUM(BI97:BI513)),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2" t="str">
        <f>E7</f>
        <v>Karlovy Vary TO - oprava objektů v areálu TO (statika, zpevněné plochy)</v>
      </c>
      <c r="F48" s="373"/>
      <c r="G48" s="373"/>
      <c r="H48" s="373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101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5" t="str">
        <f>E9</f>
        <v>D.1.5 - Práce mimo PD</v>
      </c>
      <c r="F50" s="374"/>
      <c r="G50" s="374"/>
      <c r="H50" s="374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KV Bohatice</v>
      </c>
      <c r="G52" s="37"/>
      <c r="H52" s="37"/>
      <c r="I52" s="30" t="s">
        <v>23</v>
      </c>
      <c r="J52" s="60" t="str">
        <f>IF(J12="","",J12)</f>
        <v>11. 9. 2023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Správa železnic, státní organizace OŘ UNL</v>
      </c>
      <c r="G54" s="37"/>
      <c r="H54" s="37"/>
      <c r="I54" s="30" t="s">
        <v>32</v>
      </c>
      <c r="J54" s="33" t="str">
        <f>E21</f>
        <v>Ing. Miloš Trnka, Karlovy Vary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104</v>
      </c>
      <c r="D57" s="132"/>
      <c r="E57" s="132"/>
      <c r="F57" s="132"/>
      <c r="G57" s="132"/>
      <c r="H57" s="132"/>
      <c r="I57" s="132"/>
      <c r="J57" s="133" t="s">
        <v>105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J97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106</v>
      </c>
    </row>
    <row r="60" spans="1:47" s="9" customFormat="1" ht="24.95" customHeight="1">
      <c r="B60" s="135"/>
      <c r="C60" s="136"/>
      <c r="D60" s="137" t="s">
        <v>107</v>
      </c>
      <c r="E60" s="138"/>
      <c r="F60" s="138"/>
      <c r="G60" s="138"/>
      <c r="H60" s="138"/>
      <c r="I60" s="138"/>
      <c r="J60" s="139">
        <f>J98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108</v>
      </c>
      <c r="E61" s="144"/>
      <c r="F61" s="144"/>
      <c r="G61" s="144"/>
      <c r="H61" s="144"/>
      <c r="I61" s="144"/>
      <c r="J61" s="145">
        <f>J99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109</v>
      </c>
      <c r="E62" s="144"/>
      <c r="F62" s="144"/>
      <c r="G62" s="144"/>
      <c r="H62" s="144"/>
      <c r="I62" s="144"/>
      <c r="J62" s="145">
        <f>J130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110</v>
      </c>
      <c r="E63" s="144"/>
      <c r="F63" s="144"/>
      <c r="G63" s="144"/>
      <c r="H63" s="144"/>
      <c r="I63" s="144"/>
      <c r="J63" s="145">
        <f>J142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113</v>
      </c>
      <c r="E64" s="144"/>
      <c r="F64" s="144"/>
      <c r="G64" s="144"/>
      <c r="H64" s="144"/>
      <c r="I64" s="144"/>
      <c r="J64" s="145">
        <f>J151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118</v>
      </c>
      <c r="E65" s="144"/>
      <c r="F65" s="144"/>
      <c r="G65" s="144"/>
      <c r="H65" s="144"/>
      <c r="I65" s="144"/>
      <c r="J65" s="145">
        <f>J269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119</v>
      </c>
      <c r="E66" s="144"/>
      <c r="F66" s="144"/>
      <c r="G66" s="144"/>
      <c r="H66" s="144"/>
      <c r="I66" s="144"/>
      <c r="J66" s="145">
        <f>J304</f>
        <v>0</v>
      </c>
      <c r="K66" s="142"/>
      <c r="L66" s="146"/>
    </row>
    <row r="67" spans="1:31" s="10" customFormat="1" ht="19.899999999999999" customHeight="1">
      <c r="B67" s="141"/>
      <c r="C67" s="142"/>
      <c r="D67" s="143" t="s">
        <v>120</v>
      </c>
      <c r="E67" s="144"/>
      <c r="F67" s="144"/>
      <c r="G67" s="144"/>
      <c r="H67" s="144"/>
      <c r="I67" s="144"/>
      <c r="J67" s="145">
        <f>J319</f>
        <v>0</v>
      </c>
      <c r="K67" s="142"/>
      <c r="L67" s="146"/>
    </row>
    <row r="68" spans="1:31" s="9" customFormat="1" ht="24.95" customHeight="1">
      <c r="B68" s="135"/>
      <c r="C68" s="136"/>
      <c r="D68" s="137" t="s">
        <v>121</v>
      </c>
      <c r="E68" s="138"/>
      <c r="F68" s="138"/>
      <c r="G68" s="138"/>
      <c r="H68" s="138"/>
      <c r="I68" s="138"/>
      <c r="J68" s="139">
        <f>J323</f>
        <v>0</v>
      </c>
      <c r="K68" s="136"/>
      <c r="L68" s="140"/>
    </row>
    <row r="69" spans="1:31" s="10" customFormat="1" ht="19.899999999999999" customHeight="1">
      <c r="B69" s="141"/>
      <c r="C69" s="142"/>
      <c r="D69" s="143" t="s">
        <v>122</v>
      </c>
      <c r="E69" s="144"/>
      <c r="F69" s="144"/>
      <c r="G69" s="144"/>
      <c r="H69" s="144"/>
      <c r="I69" s="144"/>
      <c r="J69" s="145">
        <f>J324</f>
        <v>0</v>
      </c>
      <c r="K69" s="142"/>
      <c r="L69" s="146"/>
    </row>
    <row r="70" spans="1:31" s="10" customFormat="1" ht="19.899999999999999" customHeight="1">
      <c r="B70" s="141"/>
      <c r="C70" s="142"/>
      <c r="D70" s="143" t="s">
        <v>123</v>
      </c>
      <c r="E70" s="144"/>
      <c r="F70" s="144"/>
      <c r="G70" s="144"/>
      <c r="H70" s="144"/>
      <c r="I70" s="144"/>
      <c r="J70" s="145">
        <f>J336</f>
        <v>0</v>
      </c>
      <c r="K70" s="142"/>
      <c r="L70" s="146"/>
    </row>
    <row r="71" spans="1:31" s="10" customFormat="1" ht="19.899999999999999" customHeight="1">
      <c r="B71" s="141"/>
      <c r="C71" s="142"/>
      <c r="D71" s="143" t="s">
        <v>126</v>
      </c>
      <c r="E71" s="144"/>
      <c r="F71" s="144"/>
      <c r="G71" s="144"/>
      <c r="H71" s="144"/>
      <c r="I71" s="144"/>
      <c r="J71" s="145">
        <f>J344</f>
        <v>0</v>
      </c>
      <c r="K71" s="142"/>
      <c r="L71" s="146"/>
    </row>
    <row r="72" spans="1:31" s="10" customFormat="1" ht="19.899999999999999" customHeight="1">
      <c r="B72" s="141"/>
      <c r="C72" s="142"/>
      <c r="D72" s="143" t="s">
        <v>128</v>
      </c>
      <c r="E72" s="144"/>
      <c r="F72" s="144"/>
      <c r="G72" s="144"/>
      <c r="H72" s="144"/>
      <c r="I72" s="144"/>
      <c r="J72" s="145">
        <f>J356</f>
        <v>0</v>
      </c>
      <c r="K72" s="142"/>
      <c r="L72" s="146"/>
    </row>
    <row r="73" spans="1:31" s="10" customFormat="1" ht="19.899999999999999" customHeight="1">
      <c r="B73" s="141"/>
      <c r="C73" s="142"/>
      <c r="D73" s="143" t="s">
        <v>129</v>
      </c>
      <c r="E73" s="144"/>
      <c r="F73" s="144"/>
      <c r="G73" s="144"/>
      <c r="H73" s="144"/>
      <c r="I73" s="144"/>
      <c r="J73" s="145">
        <f>J428</f>
        <v>0</v>
      </c>
      <c r="K73" s="142"/>
      <c r="L73" s="146"/>
    </row>
    <row r="74" spans="1:31" s="10" customFormat="1" ht="19.899999999999999" customHeight="1">
      <c r="B74" s="141"/>
      <c r="C74" s="142"/>
      <c r="D74" s="143" t="s">
        <v>131</v>
      </c>
      <c r="E74" s="144"/>
      <c r="F74" s="144"/>
      <c r="G74" s="144"/>
      <c r="H74" s="144"/>
      <c r="I74" s="144"/>
      <c r="J74" s="145">
        <f>J439</f>
        <v>0</v>
      </c>
      <c r="K74" s="142"/>
      <c r="L74" s="146"/>
    </row>
    <row r="75" spans="1:31" s="10" customFormat="1" ht="19.899999999999999" customHeight="1">
      <c r="B75" s="141"/>
      <c r="C75" s="142"/>
      <c r="D75" s="143" t="s">
        <v>2628</v>
      </c>
      <c r="E75" s="144"/>
      <c r="F75" s="144"/>
      <c r="G75" s="144"/>
      <c r="H75" s="144"/>
      <c r="I75" s="144"/>
      <c r="J75" s="145">
        <f>J461</f>
        <v>0</v>
      </c>
      <c r="K75" s="142"/>
      <c r="L75" s="146"/>
    </row>
    <row r="76" spans="1:31" s="10" customFormat="1" ht="19.899999999999999" customHeight="1">
      <c r="B76" s="141"/>
      <c r="C76" s="142"/>
      <c r="D76" s="143" t="s">
        <v>132</v>
      </c>
      <c r="E76" s="144"/>
      <c r="F76" s="144"/>
      <c r="G76" s="144"/>
      <c r="H76" s="144"/>
      <c r="I76" s="144"/>
      <c r="J76" s="145">
        <f>J475</f>
        <v>0</v>
      </c>
      <c r="K76" s="142"/>
      <c r="L76" s="146"/>
    </row>
    <row r="77" spans="1:31" s="10" customFormat="1" ht="19.899999999999999" customHeight="1">
      <c r="B77" s="141"/>
      <c r="C77" s="142"/>
      <c r="D77" s="143" t="s">
        <v>133</v>
      </c>
      <c r="E77" s="144"/>
      <c r="F77" s="144"/>
      <c r="G77" s="144"/>
      <c r="H77" s="144"/>
      <c r="I77" s="144"/>
      <c r="J77" s="145">
        <f>J501</f>
        <v>0</v>
      </c>
      <c r="K77" s="142"/>
      <c r="L77" s="146"/>
    </row>
    <row r="78" spans="1:31" s="2" customFormat="1" ht="21.7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3" spans="1:31" s="2" customFormat="1" ht="6.95" customHeight="1">
      <c r="A83" s="35"/>
      <c r="B83" s="50"/>
      <c r="C83" s="51"/>
      <c r="D83" s="51"/>
      <c r="E83" s="51"/>
      <c r="F83" s="51"/>
      <c r="G83" s="51"/>
      <c r="H83" s="51"/>
      <c r="I83" s="51"/>
      <c r="J83" s="51"/>
      <c r="K83" s="51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24.95" customHeight="1">
      <c r="A84" s="35"/>
      <c r="B84" s="36"/>
      <c r="C84" s="24" t="s">
        <v>134</v>
      </c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2" customFormat="1" ht="12" customHeight="1">
      <c r="A86" s="35"/>
      <c r="B86" s="36"/>
      <c r="C86" s="30" t="s">
        <v>16</v>
      </c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31" s="2" customFormat="1" ht="16.5" customHeight="1">
      <c r="A87" s="35"/>
      <c r="B87" s="36"/>
      <c r="C87" s="37"/>
      <c r="D87" s="37"/>
      <c r="E87" s="372" t="str">
        <f>E7</f>
        <v>Karlovy Vary TO - oprava objektů v areálu TO (statika, zpevněné plochy)</v>
      </c>
      <c r="F87" s="373"/>
      <c r="G87" s="373"/>
      <c r="H87" s="373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101</v>
      </c>
      <c r="D88" s="37"/>
      <c r="E88" s="37"/>
      <c r="F88" s="37"/>
      <c r="G88" s="37"/>
      <c r="H88" s="37"/>
      <c r="I88" s="37"/>
      <c r="J88" s="37"/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25" t="str">
        <f>E9</f>
        <v>D.1.5 - Práce mimo PD</v>
      </c>
      <c r="F89" s="374"/>
      <c r="G89" s="374"/>
      <c r="H89" s="374"/>
      <c r="I89" s="37"/>
      <c r="J89" s="37"/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21</v>
      </c>
      <c r="D91" s="37"/>
      <c r="E91" s="37"/>
      <c r="F91" s="28" t="str">
        <f>F12</f>
        <v>KV Bohatice</v>
      </c>
      <c r="G91" s="37"/>
      <c r="H91" s="37"/>
      <c r="I91" s="30" t="s">
        <v>23</v>
      </c>
      <c r="J91" s="60" t="str">
        <f>IF(J12="","",J12)</f>
        <v>11. 9. 2023</v>
      </c>
      <c r="K91" s="37"/>
      <c r="L91" s="10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10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25.7" customHeight="1">
      <c r="A93" s="35"/>
      <c r="B93" s="36"/>
      <c r="C93" s="30" t="s">
        <v>25</v>
      </c>
      <c r="D93" s="37"/>
      <c r="E93" s="37"/>
      <c r="F93" s="28" t="str">
        <f>E15</f>
        <v>Správa železnic, státní organizace OŘ UNL</v>
      </c>
      <c r="G93" s="37"/>
      <c r="H93" s="37"/>
      <c r="I93" s="30" t="s">
        <v>32</v>
      </c>
      <c r="J93" s="33" t="str">
        <f>E21</f>
        <v>Ing. Miloš Trnka, Karlovy Vary</v>
      </c>
      <c r="K93" s="37"/>
      <c r="L93" s="10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30</v>
      </c>
      <c r="D94" s="37"/>
      <c r="E94" s="37"/>
      <c r="F94" s="28" t="str">
        <f>IF(E18="","",E18)</f>
        <v>Vyplň údaj</v>
      </c>
      <c r="G94" s="37"/>
      <c r="H94" s="37"/>
      <c r="I94" s="30" t="s">
        <v>35</v>
      </c>
      <c r="J94" s="33" t="str">
        <f>E24</f>
        <v xml:space="preserve"> </v>
      </c>
      <c r="K94" s="37"/>
      <c r="L94" s="10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107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11" customFormat="1" ht="29.25" customHeight="1">
      <c r="A96" s="147"/>
      <c r="B96" s="148"/>
      <c r="C96" s="149" t="s">
        <v>135</v>
      </c>
      <c r="D96" s="150" t="s">
        <v>58</v>
      </c>
      <c r="E96" s="150" t="s">
        <v>54</v>
      </c>
      <c r="F96" s="150" t="s">
        <v>55</v>
      </c>
      <c r="G96" s="150" t="s">
        <v>136</v>
      </c>
      <c r="H96" s="150" t="s">
        <v>137</v>
      </c>
      <c r="I96" s="150" t="s">
        <v>138</v>
      </c>
      <c r="J96" s="150" t="s">
        <v>105</v>
      </c>
      <c r="K96" s="151" t="s">
        <v>139</v>
      </c>
      <c r="L96" s="152"/>
      <c r="M96" s="69" t="s">
        <v>19</v>
      </c>
      <c r="N96" s="70" t="s">
        <v>43</v>
      </c>
      <c r="O96" s="70" t="s">
        <v>140</v>
      </c>
      <c r="P96" s="70" t="s">
        <v>141</v>
      </c>
      <c r="Q96" s="70" t="s">
        <v>142</v>
      </c>
      <c r="R96" s="70" t="s">
        <v>143</v>
      </c>
      <c r="S96" s="70" t="s">
        <v>144</v>
      </c>
      <c r="T96" s="71" t="s">
        <v>145</v>
      </c>
      <c r="U96" s="147"/>
      <c r="V96" s="147"/>
      <c r="W96" s="147"/>
      <c r="X96" s="147"/>
      <c r="Y96" s="147"/>
      <c r="Z96" s="147"/>
      <c r="AA96" s="147"/>
      <c r="AB96" s="147"/>
      <c r="AC96" s="147"/>
      <c r="AD96" s="147"/>
      <c r="AE96" s="147"/>
    </row>
    <row r="97" spans="1:65" s="2" customFormat="1" ht="22.9" customHeight="1">
      <c r="A97" s="35"/>
      <c r="B97" s="36"/>
      <c r="C97" s="76" t="s">
        <v>146</v>
      </c>
      <c r="D97" s="37"/>
      <c r="E97" s="37"/>
      <c r="F97" s="37"/>
      <c r="G97" s="37"/>
      <c r="H97" s="37"/>
      <c r="I97" s="37"/>
      <c r="J97" s="153">
        <f>BK97</f>
        <v>0</v>
      </c>
      <c r="K97" s="37"/>
      <c r="L97" s="40"/>
      <c r="M97" s="72"/>
      <c r="N97" s="154"/>
      <c r="O97" s="73"/>
      <c r="P97" s="155">
        <f>P98+P323</f>
        <v>0</v>
      </c>
      <c r="Q97" s="73"/>
      <c r="R97" s="155">
        <f>R98+R323</f>
        <v>27.363052719999999</v>
      </c>
      <c r="S97" s="73"/>
      <c r="T97" s="156">
        <f>T98+T323</f>
        <v>10.22919212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72</v>
      </c>
      <c r="AU97" s="18" t="s">
        <v>106</v>
      </c>
      <c r="BK97" s="157">
        <f>BK98+BK323</f>
        <v>0</v>
      </c>
    </row>
    <row r="98" spans="1:65" s="12" customFormat="1" ht="25.9" customHeight="1">
      <c r="B98" s="158"/>
      <c r="C98" s="159"/>
      <c r="D98" s="160" t="s">
        <v>72</v>
      </c>
      <c r="E98" s="161" t="s">
        <v>147</v>
      </c>
      <c r="F98" s="161" t="s">
        <v>148</v>
      </c>
      <c r="G98" s="159"/>
      <c r="H98" s="159"/>
      <c r="I98" s="162"/>
      <c r="J98" s="163">
        <f>BK98</f>
        <v>0</v>
      </c>
      <c r="K98" s="159"/>
      <c r="L98" s="164"/>
      <c r="M98" s="165"/>
      <c r="N98" s="166"/>
      <c r="O98" s="166"/>
      <c r="P98" s="167">
        <f>P99+P130+P142+P151+P269+P304+P319</f>
        <v>0</v>
      </c>
      <c r="Q98" s="166"/>
      <c r="R98" s="167">
        <f>R99+R130+R142+R151+R269+R304+R319</f>
        <v>25.806641979999998</v>
      </c>
      <c r="S98" s="166"/>
      <c r="T98" s="168">
        <f>T99+T130+T142+T151+T269+T304+T319</f>
        <v>9.2719290000000001</v>
      </c>
      <c r="AR98" s="169" t="s">
        <v>81</v>
      </c>
      <c r="AT98" s="170" t="s">
        <v>72</v>
      </c>
      <c r="AU98" s="170" t="s">
        <v>73</v>
      </c>
      <c r="AY98" s="169" t="s">
        <v>149</v>
      </c>
      <c r="BK98" s="171">
        <f>BK99+BK130+BK142+BK151+BK269+BK304+BK319</f>
        <v>0</v>
      </c>
    </row>
    <row r="99" spans="1:65" s="12" customFormat="1" ht="22.9" customHeight="1">
      <c r="B99" s="158"/>
      <c r="C99" s="159"/>
      <c r="D99" s="160" t="s">
        <v>72</v>
      </c>
      <c r="E99" s="172" t="s">
        <v>81</v>
      </c>
      <c r="F99" s="172" t="s">
        <v>150</v>
      </c>
      <c r="G99" s="159"/>
      <c r="H99" s="159"/>
      <c r="I99" s="162"/>
      <c r="J99" s="173">
        <f>BK99</f>
        <v>0</v>
      </c>
      <c r="K99" s="159"/>
      <c r="L99" s="164"/>
      <c r="M99" s="165"/>
      <c r="N99" s="166"/>
      <c r="O99" s="166"/>
      <c r="P99" s="167">
        <f>SUM(P100:P129)</f>
        <v>0</v>
      </c>
      <c r="Q99" s="166"/>
      <c r="R99" s="167">
        <f>SUM(R100:R129)</f>
        <v>0</v>
      </c>
      <c r="S99" s="166"/>
      <c r="T99" s="168">
        <f>SUM(T100:T129)</f>
        <v>0</v>
      </c>
      <c r="AR99" s="169" t="s">
        <v>81</v>
      </c>
      <c r="AT99" s="170" t="s">
        <v>72</v>
      </c>
      <c r="AU99" s="170" t="s">
        <v>81</v>
      </c>
      <c r="AY99" s="169" t="s">
        <v>149</v>
      </c>
      <c r="BK99" s="171">
        <f>SUM(BK100:BK129)</f>
        <v>0</v>
      </c>
    </row>
    <row r="100" spans="1:65" s="2" customFormat="1" ht="21.75" customHeight="1">
      <c r="A100" s="35"/>
      <c r="B100" s="36"/>
      <c r="C100" s="174" t="s">
        <v>81</v>
      </c>
      <c r="D100" s="174" t="s">
        <v>151</v>
      </c>
      <c r="E100" s="175" t="s">
        <v>179</v>
      </c>
      <c r="F100" s="176" t="s">
        <v>180</v>
      </c>
      <c r="G100" s="177" t="s">
        <v>181</v>
      </c>
      <c r="H100" s="178">
        <v>6.46</v>
      </c>
      <c r="I100" s="179"/>
      <c r="J100" s="180">
        <f>ROUND(I100*H100,2)</f>
        <v>0</v>
      </c>
      <c r="K100" s="176" t="s">
        <v>155</v>
      </c>
      <c r="L100" s="40"/>
      <c r="M100" s="181" t="s">
        <v>19</v>
      </c>
      <c r="N100" s="182" t="s">
        <v>44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156</v>
      </c>
      <c r="AT100" s="185" t="s">
        <v>151</v>
      </c>
      <c r="AU100" s="185" t="s">
        <v>83</v>
      </c>
      <c r="AY100" s="18" t="s">
        <v>149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81</v>
      </c>
      <c r="BK100" s="186">
        <f>ROUND(I100*H100,2)</f>
        <v>0</v>
      </c>
      <c r="BL100" s="18" t="s">
        <v>156</v>
      </c>
      <c r="BM100" s="185" t="s">
        <v>2629</v>
      </c>
    </row>
    <row r="101" spans="1:65" s="2" customFormat="1" ht="11.25">
      <c r="A101" s="35"/>
      <c r="B101" s="36"/>
      <c r="C101" s="37"/>
      <c r="D101" s="187" t="s">
        <v>158</v>
      </c>
      <c r="E101" s="37"/>
      <c r="F101" s="188" t="s">
        <v>183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158</v>
      </c>
      <c r="AU101" s="18" t="s">
        <v>83</v>
      </c>
    </row>
    <row r="102" spans="1:65" s="2" customFormat="1" ht="11.25">
      <c r="A102" s="35"/>
      <c r="B102" s="36"/>
      <c r="C102" s="37"/>
      <c r="D102" s="192" t="s">
        <v>160</v>
      </c>
      <c r="E102" s="37"/>
      <c r="F102" s="193" t="s">
        <v>184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160</v>
      </c>
      <c r="AU102" s="18" t="s">
        <v>83</v>
      </c>
    </row>
    <row r="103" spans="1:65" s="14" customFormat="1" ht="11.25">
      <c r="B103" s="206"/>
      <c r="C103" s="207"/>
      <c r="D103" s="187" t="s">
        <v>169</v>
      </c>
      <c r="E103" s="208" t="s">
        <v>19</v>
      </c>
      <c r="F103" s="209" t="s">
        <v>2630</v>
      </c>
      <c r="G103" s="207"/>
      <c r="H103" s="208" t="s">
        <v>19</v>
      </c>
      <c r="I103" s="210"/>
      <c r="J103" s="207"/>
      <c r="K103" s="207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169</v>
      </c>
      <c r="AU103" s="215" t="s">
        <v>83</v>
      </c>
      <c r="AV103" s="14" t="s">
        <v>81</v>
      </c>
      <c r="AW103" s="14" t="s">
        <v>34</v>
      </c>
      <c r="AX103" s="14" t="s">
        <v>73</v>
      </c>
      <c r="AY103" s="215" t="s">
        <v>149</v>
      </c>
    </row>
    <row r="104" spans="1:65" s="13" customFormat="1" ht="11.25">
      <c r="B104" s="195"/>
      <c r="C104" s="196"/>
      <c r="D104" s="187" t="s">
        <v>169</v>
      </c>
      <c r="E104" s="197" t="s">
        <v>19</v>
      </c>
      <c r="F104" s="198" t="s">
        <v>2631</v>
      </c>
      <c r="G104" s="196"/>
      <c r="H104" s="199">
        <v>2.7309999999999999</v>
      </c>
      <c r="I104" s="200"/>
      <c r="J104" s="196"/>
      <c r="K104" s="196"/>
      <c r="L104" s="201"/>
      <c r="M104" s="202"/>
      <c r="N104" s="203"/>
      <c r="O104" s="203"/>
      <c r="P104" s="203"/>
      <c r="Q104" s="203"/>
      <c r="R104" s="203"/>
      <c r="S104" s="203"/>
      <c r="T104" s="204"/>
      <c r="AT104" s="205" t="s">
        <v>169</v>
      </c>
      <c r="AU104" s="205" t="s">
        <v>83</v>
      </c>
      <c r="AV104" s="13" t="s">
        <v>83</v>
      </c>
      <c r="AW104" s="13" t="s">
        <v>34</v>
      </c>
      <c r="AX104" s="13" t="s">
        <v>73</v>
      </c>
      <c r="AY104" s="205" t="s">
        <v>149</v>
      </c>
    </row>
    <row r="105" spans="1:65" s="14" customFormat="1" ht="11.25">
      <c r="B105" s="206"/>
      <c r="C105" s="207"/>
      <c r="D105" s="187" t="s">
        <v>169</v>
      </c>
      <c r="E105" s="208" t="s">
        <v>19</v>
      </c>
      <c r="F105" s="209" t="s">
        <v>2632</v>
      </c>
      <c r="G105" s="207"/>
      <c r="H105" s="208" t="s">
        <v>19</v>
      </c>
      <c r="I105" s="210"/>
      <c r="J105" s="207"/>
      <c r="K105" s="207"/>
      <c r="L105" s="211"/>
      <c r="M105" s="212"/>
      <c r="N105" s="213"/>
      <c r="O105" s="213"/>
      <c r="P105" s="213"/>
      <c r="Q105" s="213"/>
      <c r="R105" s="213"/>
      <c r="S105" s="213"/>
      <c r="T105" s="214"/>
      <c r="AT105" s="215" t="s">
        <v>169</v>
      </c>
      <c r="AU105" s="215" t="s">
        <v>83</v>
      </c>
      <c r="AV105" s="14" t="s">
        <v>81</v>
      </c>
      <c r="AW105" s="14" t="s">
        <v>34</v>
      </c>
      <c r="AX105" s="14" t="s">
        <v>73</v>
      </c>
      <c r="AY105" s="215" t="s">
        <v>149</v>
      </c>
    </row>
    <row r="106" spans="1:65" s="13" customFormat="1" ht="11.25">
      <c r="B106" s="195"/>
      <c r="C106" s="196"/>
      <c r="D106" s="187" t="s">
        <v>169</v>
      </c>
      <c r="E106" s="197" t="s">
        <v>19</v>
      </c>
      <c r="F106" s="198" t="s">
        <v>2633</v>
      </c>
      <c r="G106" s="196"/>
      <c r="H106" s="199">
        <v>2.359</v>
      </c>
      <c r="I106" s="200"/>
      <c r="J106" s="196"/>
      <c r="K106" s="196"/>
      <c r="L106" s="201"/>
      <c r="M106" s="202"/>
      <c r="N106" s="203"/>
      <c r="O106" s="203"/>
      <c r="P106" s="203"/>
      <c r="Q106" s="203"/>
      <c r="R106" s="203"/>
      <c r="S106" s="203"/>
      <c r="T106" s="204"/>
      <c r="AT106" s="205" t="s">
        <v>169</v>
      </c>
      <c r="AU106" s="205" t="s">
        <v>83</v>
      </c>
      <c r="AV106" s="13" t="s">
        <v>83</v>
      </c>
      <c r="AW106" s="13" t="s">
        <v>34</v>
      </c>
      <c r="AX106" s="13" t="s">
        <v>73</v>
      </c>
      <c r="AY106" s="205" t="s">
        <v>149</v>
      </c>
    </row>
    <row r="107" spans="1:65" s="14" customFormat="1" ht="11.25">
      <c r="B107" s="206"/>
      <c r="C107" s="207"/>
      <c r="D107" s="187" t="s">
        <v>169</v>
      </c>
      <c r="E107" s="208" t="s">
        <v>19</v>
      </c>
      <c r="F107" s="209" t="s">
        <v>189</v>
      </c>
      <c r="G107" s="207"/>
      <c r="H107" s="208" t="s">
        <v>19</v>
      </c>
      <c r="I107" s="210"/>
      <c r="J107" s="207"/>
      <c r="K107" s="207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169</v>
      </c>
      <c r="AU107" s="215" t="s">
        <v>83</v>
      </c>
      <c r="AV107" s="14" t="s">
        <v>81</v>
      </c>
      <c r="AW107" s="14" t="s">
        <v>34</v>
      </c>
      <c r="AX107" s="14" t="s">
        <v>73</v>
      </c>
      <c r="AY107" s="215" t="s">
        <v>149</v>
      </c>
    </row>
    <row r="108" spans="1:65" s="13" customFormat="1" ht="11.25">
      <c r="B108" s="195"/>
      <c r="C108" s="196"/>
      <c r="D108" s="187" t="s">
        <v>169</v>
      </c>
      <c r="E108" s="197" t="s">
        <v>19</v>
      </c>
      <c r="F108" s="198" t="s">
        <v>2634</v>
      </c>
      <c r="G108" s="196"/>
      <c r="H108" s="199">
        <v>0.73799999999999999</v>
      </c>
      <c r="I108" s="200"/>
      <c r="J108" s="196"/>
      <c r="K108" s="196"/>
      <c r="L108" s="201"/>
      <c r="M108" s="202"/>
      <c r="N108" s="203"/>
      <c r="O108" s="203"/>
      <c r="P108" s="203"/>
      <c r="Q108" s="203"/>
      <c r="R108" s="203"/>
      <c r="S108" s="203"/>
      <c r="T108" s="204"/>
      <c r="AT108" s="205" t="s">
        <v>169</v>
      </c>
      <c r="AU108" s="205" t="s">
        <v>83</v>
      </c>
      <c r="AV108" s="13" t="s">
        <v>83</v>
      </c>
      <c r="AW108" s="13" t="s">
        <v>34</v>
      </c>
      <c r="AX108" s="13" t="s">
        <v>73</v>
      </c>
      <c r="AY108" s="205" t="s">
        <v>149</v>
      </c>
    </row>
    <row r="109" spans="1:65" s="14" customFormat="1" ht="11.25">
      <c r="B109" s="206"/>
      <c r="C109" s="207"/>
      <c r="D109" s="187" t="s">
        <v>169</v>
      </c>
      <c r="E109" s="208" t="s">
        <v>19</v>
      </c>
      <c r="F109" s="209" t="s">
        <v>2635</v>
      </c>
      <c r="G109" s="207"/>
      <c r="H109" s="208" t="s">
        <v>19</v>
      </c>
      <c r="I109" s="210"/>
      <c r="J109" s="207"/>
      <c r="K109" s="207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169</v>
      </c>
      <c r="AU109" s="215" t="s">
        <v>83</v>
      </c>
      <c r="AV109" s="14" t="s">
        <v>81</v>
      </c>
      <c r="AW109" s="14" t="s">
        <v>34</v>
      </c>
      <c r="AX109" s="14" t="s">
        <v>73</v>
      </c>
      <c r="AY109" s="215" t="s">
        <v>149</v>
      </c>
    </row>
    <row r="110" spans="1:65" s="13" customFormat="1" ht="11.25">
      <c r="B110" s="195"/>
      <c r="C110" s="196"/>
      <c r="D110" s="187" t="s">
        <v>169</v>
      </c>
      <c r="E110" s="197" t="s">
        <v>19</v>
      </c>
      <c r="F110" s="198" t="s">
        <v>2636</v>
      </c>
      <c r="G110" s="196"/>
      <c r="H110" s="199">
        <v>0.63200000000000001</v>
      </c>
      <c r="I110" s="200"/>
      <c r="J110" s="196"/>
      <c r="K110" s="196"/>
      <c r="L110" s="201"/>
      <c r="M110" s="202"/>
      <c r="N110" s="203"/>
      <c r="O110" s="203"/>
      <c r="P110" s="203"/>
      <c r="Q110" s="203"/>
      <c r="R110" s="203"/>
      <c r="S110" s="203"/>
      <c r="T110" s="204"/>
      <c r="AT110" s="205" t="s">
        <v>169</v>
      </c>
      <c r="AU110" s="205" t="s">
        <v>83</v>
      </c>
      <c r="AV110" s="13" t="s">
        <v>83</v>
      </c>
      <c r="AW110" s="13" t="s">
        <v>34</v>
      </c>
      <c r="AX110" s="13" t="s">
        <v>73</v>
      </c>
      <c r="AY110" s="205" t="s">
        <v>149</v>
      </c>
    </row>
    <row r="111" spans="1:65" s="2" customFormat="1" ht="21.75" customHeight="1">
      <c r="A111" s="35"/>
      <c r="B111" s="36"/>
      <c r="C111" s="174" t="s">
        <v>83</v>
      </c>
      <c r="D111" s="174" t="s">
        <v>151</v>
      </c>
      <c r="E111" s="175" t="s">
        <v>246</v>
      </c>
      <c r="F111" s="176" t="s">
        <v>247</v>
      </c>
      <c r="G111" s="177" t="s">
        <v>181</v>
      </c>
      <c r="H111" s="178">
        <v>3.3959999999999999</v>
      </c>
      <c r="I111" s="179"/>
      <c r="J111" s="180">
        <f>ROUND(I111*H111,2)</f>
        <v>0</v>
      </c>
      <c r="K111" s="176" t="s">
        <v>155</v>
      </c>
      <c r="L111" s="40"/>
      <c r="M111" s="181" t="s">
        <v>19</v>
      </c>
      <c r="N111" s="182" t="s">
        <v>44</v>
      </c>
      <c r="O111" s="65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156</v>
      </c>
      <c r="AT111" s="185" t="s">
        <v>151</v>
      </c>
      <c r="AU111" s="185" t="s">
        <v>83</v>
      </c>
      <c r="AY111" s="18" t="s">
        <v>149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81</v>
      </c>
      <c r="BK111" s="186">
        <f>ROUND(I111*H111,2)</f>
        <v>0</v>
      </c>
      <c r="BL111" s="18" t="s">
        <v>156</v>
      </c>
      <c r="BM111" s="185" t="s">
        <v>2637</v>
      </c>
    </row>
    <row r="112" spans="1:65" s="2" customFormat="1" ht="19.5">
      <c r="A112" s="35"/>
      <c r="B112" s="36"/>
      <c r="C112" s="37"/>
      <c r="D112" s="187" t="s">
        <v>158</v>
      </c>
      <c r="E112" s="37"/>
      <c r="F112" s="188" t="s">
        <v>249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158</v>
      </c>
      <c r="AU112" s="18" t="s">
        <v>83</v>
      </c>
    </row>
    <row r="113" spans="1:65" s="2" customFormat="1" ht="11.25">
      <c r="A113" s="35"/>
      <c r="B113" s="36"/>
      <c r="C113" s="37"/>
      <c r="D113" s="192" t="s">
        <v>160</v>
      </c>
      <c r="E113" s="37"/>
      <c r="F113" s="193" t="s">
        <v>250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160</v>
      </c>
      <c r="AU113" s="18" t="s">
        <v>83</v>
      </c>
    </row>
    <row r="114" spans="1:65" s="14" customFormat="1" ht="11.25">
      <c r="B114" s="206"/>
      <c r="C114" s="207"/>
      <c r="D114" s="187" t="s">
        <v>169</v>
      </c>
      <c r="E114" s="208" t="s">
        <v>19</v>
      </c>
      <c r="F114" s="209" t="s">
        <v>251</v>
      </c>
      <c r="G114" s="207"/>
      <c r="H114" s="208" t="s">
        <v>19</v>
      </c>
      <c r="I114" s="210"/>
      <c r="J114" s="207"/>
      <c r="K114" s="207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169</v>
      </c>
      <c r="AU114" s="215" t="s">
        <v>83</v>
      </c>
      <c r="AV114" s="14" t="s">
        <v>81</v>
      </c>
      <c r="AW114" s="14" t="s">
        <v>34</v>
      </c>
      <c r="AX114" s="14" t="s">
        <v>73</v>
      </c>
      <c r="AY114" s="215" t="s">
        <v>149</v>
      </c>
    </row>
    <row r="115" spans="1:65" s="13" customFormat="1" ht="11.25">
      <c r="B115" s="195"/>
      <c r="C115" s="196"/>
      <c r="D115" s="187" t="s">
        <v>169</v>
      </c>
      <c r="E115" s="197" t="s">
        <v>19</v>
      </c>
      <c r="F115" s="198" t="s">
        <v>2638</v>
      </c>
      <c r="G115" s="196"/>
      <c r="H115" s="199">
        <v>3.3959999999999999</v>
      </c>
      <c r="I115" s="200"/>
      <c r="J115" s="196"/>
      <c r="K115" s="196"/>
      <c r="L115" s="201"/>
      <c r="M115" s="202"/>
      <c r="N115" s="203"/>
      <c r="O115" s="203"/>
      <c r="P115" s="203"/>
      <c r="Q115" s="203"/>
      <c r="R115" s="203"/>
      <c r="S115" s="203"/>
      <c r="T115" s="204"/>
      <c r="AT115" s="205" t="s">
        <v>169</v>
      </c>
      <c r="AU115" s="205" t="s">
        <v>83</v>
      </c>
      <c r="AV115" s="13" t="s">
        <v>83</v>
      </c>
      <c r="AW115" s="13" t="s">
        <v>34</v>
      </c>
      <c r="AX115" s="13" t="s">
        <v>73</v>
      </c>
      <c r="AY115" s="205" t="s">
        <v>149</v>
      </c>
    </row>
    <row r="116" spans="1:65" s="2" customFormat="1" ht="21.75" customHeight="1">
      <c r="A116" s="35"/>
      <c r="B116" s="36"/>
      <c r="C116" s="174" t="s">
        <v>171</v>
      </c>
      <c r="D116" s="174" t="s">
        <v>151</v>
      </c>
      <c r="E116" s="175" t="s">
        <v>254</v>
      </c>
      <c r="F116" s="176" t="s">
        <v>255</v>
      </c>
      <c r="G116" s="177" t="s">
        <v>181</v>
      </c>
      <c r="H116" s="178">
        <v>4.7619999999999996</v>
      </c>
      <c r="I116" s="179"/>
      <c r="J116" s="180">
        <f>ROUND(I116*H116,2)</f>
        <v>0</v>
      </c>
      <c r="K116" s="176" t="s">
        <v>155</v>
      </c>
      <c r="L116" s="40"/>
      <c r="M116" s="181" t="s">
        <v>19</v>
      </c>
      <c r="N116" s="182" t="s">
        <v>44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156</v>
      </c>
      <c r="AT116" s="185" t="s">
        <v>151</v>
      </c>
      <c r="AU116" s="185" t="s">
        <v>83</v>
      </c>
      <c r="AY116" s="18" t="s">
        <v>149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81</v>
      </c>
      <c r="BK116" s="186">
        <f>ROUND(I116*H116,2)</f>
        <v>0</v>
      </c>
      <c r="BL116" s="18" t="s">
        <v>156</v>
      </c>
      <c r="BM116" s="185" t="s">
        <v>2639</v>
      </c>
    </row>
    <row r="117" spans="1:65" s="2" customFormat="1" ht="19.5">
      <c r="A117" s="35"/>
      <c r="B117" s="36"/>
      <c r="C117" s="37"/>
      <c r="D117" s="187" t="s">
        <v>158</v>
      </c>
      <c r="E117" s="37"/>
      <c r="F117" s="188" t="s">
        <v>257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158</v>
      </c>
      <c r="AU117" s="18" t="s">
        <v>83</v>
      </c>
    </row>
    <row r="118" spans="1:65" s="2" customFormat="1" ht="11.25">
      <c r="A118" s="35"/>
      <c r="B118" s="36"/>
      <c r="C118" s="37"/>
      <c r="D118" s="192" t="s">
        <v>160</v>
      </c>
      <c r="E118" s="37"/>
      <c r="F118" s="193" t="s">
        <v>258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160</v>
      </c>
      <c r="AU118" s="18" t="s">
        <v>83</v>
      </c>
    </row>
    <row r="119" spans="1:65" s="2" customFormat="1" ht="16.5" customHeight="1">
      <c r="A119" s="35"/>
      <c r="B119" s="36"/>
      <c r="C119" s="174" t="s">
        <v>156</v>
      </c>
      <c r="D119" s="174" t="s">
        <v>151</v>
      </c>
      <c r="E119" s="175" t="s">
        <v>263</v>
      </c>
      <c r="F119" s="176" t="s">
        <v>264</v>
      </c>
      <c r="G119" s="177" t="s">
        <v>265</v>
      </c>
      <c r="H119" s="178">
        <v>9.5239999999999991</v>
      </c>
      <c r="I119" s="179"/>
      <c r="J119" s="180">
        <f>ROUND(I119*H119,2)</f>
        <v>0</v>
      </c>
      <c r="K119" s="176" t="s">
        <v>155</v>
      </c>
      <c r="L119" s="40"/>
      <c r="M119" s="181" t="s">
        <v>19</v>
      </c>
      <c r="N119" s="182" t="s">
        <v>44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156</v>
      </c>
      <c r="AT119" s="185" t="s">
        <v>151</v>
      </c>
      <c r="AU119" s="185" t="s">
        <v>83</v>
      </c>
      <c r="AY119" s="18" t="s">
        <v>149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81</v>
      </c>
      <c r="BK119" s="186">
        <f>ROUND(I119*H119,2)</f>
        <v>0</v>
      </c>
      <c r="BL119" s="18" t="s">
        <v>156</v>
      </c>
      <c r="BM119" s="185" t="s">
        <v>2640</v>
      </c>
    </row>
    <row r="120" spans="1:65" s="2" customFormat="1" ht="19.5">
      <c r="A120" s="35"/>
      <c r="B120" s="36"/>
      <c r="C120" s="37"/>
      <c r="D120" s="187" t="s">
        <v>158</v>
      </c>
      <c r="E120" s="37"/>
      <c r="F120" s="188" t="s">
        <v>267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158</v>
      </c>
      <c r="AU120" s="18" t="s">
        <v>83</v>
      </c>
    </row>
    <row r="121" spans="1:65" s="2" customFormat="1" ht="11.25">
      <c r="A121" s="35"/>
      <c r="B121" s="36"/>
      <c r="C121" s="37"/>
      <c r="D121" s="192" t="s">
        <v>160</v>
      </c>
      <c r="E121" s="37"/>
      <c r="F121" s="193" t="s">
        <v>268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160</v>
      </c>
      <c r="AU121" s="18" t="s">
        <v>83</v>
      </c>
    </row>
    <row r="122" spans="1:65" s="13" customFormat="1" ht="11.25">
      <c r="B122" s="195"/>
      <c r="C122" s="196"/>
      <c r="D122" s="187" t="s">
        <v>169</v>
      </c>
      <c r="E122" s="196"/>
      <c r="F122" s="198" t="s">
        <v>2641</v>
      </c>
      <c r="G122" s="196"/>
      <c r="H122" s="199">
        <v>9.5239999999999991</v>
      </c>
      <c r="I122" s="200"/>
      <c r="J122" s="196"/>
      <c r="K122" s="196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169</v>
      </c>
      <c r="AU122" s="205" t="s">
        <v>83</v>
      </c>
      <c r="AV122" s="13" t="s">
        <v>83</v>
      </c>
      <c r="AW122" s="13" t="s">
        <v>4</v>
      </c>
      <c r="AX122" s="13" t="s">
        <v>81</v>
      </c>
      <c r="AY122" s="205" t="s">
        <v>149</v>
      </c>
    </row>
    <row r="123" spans="1:65" s="2" customFormat="1" ht="16.5" customHeight="1">
      <c r="A123" s="35"/>
      <c r="B123" s="36"/>
      <c r="C123" s="174" t="s">
        <v>191</v>
      </c>
      <c r="D123" s="174" t="s">
        <v>151</v>
      </c>
      <c r="E123" s="175" t="s">
        <v>271</v>
      </c>
      <c r="F123" s="176" t="s">
        <v>272</v>
      </c>
      <c r="G123" s="177" t="s">
        <v>181</v>
      </c>
      <c r="H123" s="178">
        <v>4.7619999999999996</v>
      </c>
      <c r="I123" s="179"/>
      <c r="J123" s="180">
        <f>ROUND(I123*H123,2)</f>
        <v>0</v>
      </c>
      <c r="K123" s="176" t="s">
        <v>155</v>
      </c>
      <c r="L123" s="40"/>
      <c r="M123" s="181" t="s">
        <v>19</v>
      </c>
      <c r="N123" s="182" t="s">
        <v>44</v>
      </c>
      <c r="O123" s="65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156</v>
      </c>
      <c r="AT123" s="185" t="s">
        <v>151</v>
      </c>
      <c r="AU123" s="185" t="s">
        <v>83</v>
      </c>
      <c r="AY123" s="18" t="s">
        <v>149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8" t="s">
        <v>81</v>
      </c>
      <c r="BK123" s="186">
        <f>ROUND(I123*H123,2)</f>
        <v>0</v>
      </c>
      <c r="BL123" s="18" t="s">
        <v>156</v>
      </c>
      <c r="BM123" s="185" t="s">
        <v>2642</v>
      </c>
    </row>
    <row r="124" spans="1:65" s="2" customFormat="1" ht="11.25">
      <c r="A124" s="35"/>
      <c r="B124" s="36"/>
      <c r="C124" s="37"/>
      <c r="D124" s="187" t="s">
        <v>158</v>
      </c>
      <c r="E124" s="37"/>
      <c r="F124" s="188" t="s">
        <v>274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158</v>
      </c>
      <c r="AU124" s="18" t="s">
        <v>83</v>
      </c>
    </row>
    <row r="125" spans="1:65" s="2" customFormat="1" ht="11.25">
      <c r="A125" s="35"/>
      <c r="B125" s="36"/>
      <c r="C125" s="37"/>
      <c r="D125" s="192" t="s">
        <v>160</v>
      </c>
      <c r="E125" s="37"/>
      <c r="F125" s="193" t="s">
        <v>275</v>
      </c>
      <c r="G125" s="37"/>
      <c r="H125" s="37"/>
      <c r="I125" s="189"/>
      <c r="J125" s="37"/>
      <c r="K125" s="37"/>
      <c r="L125" s="40"/>
      <c r="M125" s="190"/>
      <c r="N125" s="191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160</v>
      </c>
      <c r="AU125" s="18" t="s">
        <v>83</v>
      </c>
    </row>
    <row r="126" spans="1:65" s="2" customFormat="1" ht="16.5" customHeight="1">
      <c r="A126" s="35"/>
      <c r="B126" s="36"/>
      <c r="C126" s="174" t="s">
        <v>198</v>
      </c>
      <c r="D126" s="174" t="s">
        <v>151</v>
      </c>
      <c r="E126" s="175" t="s">
        <v>276</v>
      </c>
      <c r="F126" s="176" t="s">
        <v>277</v>
      </c>
      <c r="G126" s="177" t="s">
        <v>181</v>
      </c>
      <c r="H126" s="178">
        <v>1.698</v>
      </c>
      <c r="I126" s="179"/>
      <c r="J126" s="180">
        <f>ROUND(I126*H126,2)</f>
        <v>0</v>
      </c>
      <c r="K126" s="176" t="s">
        <v>155</v>
      </c>
      <c r="L126" s="40"/>
      <c r="M126" s="181" t="s">
        <v>19</v>
      </c>
      <c r="N126" s="182" t="s">
        <v>44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156</v>
      </c>
      <c r="AT126" s="185" t="s">
        <v>151</v>
      </c>
      <c r="AU126" s="185" t="s">
        <v>83</v>
      </c>
      <c r="AY126" s="18" t="s">
        <v>149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81</v>
      </c>
      <c r="BK126" s="186">
        <f>ROUND(I126*H126,2)</f>
        <v>0</v>
      </c>
      <c r="BL126" s="18" t="s">
        <v>156</v>
      </c>
      <c r="BM126" s="185" t="s">
        <v>2643</v>
      </c>
    </row>
    <row r="127" spans="1:65" s="2" customFormat="1" ht="19.5">
      <c r="A127" s="35"/>
      <c r="B127" s="36"/>
      <c r="C127" s="37"/>
      <c r="D127" s="187" t="s">
        <v>158</v>
      </c>
      <c r="E127" s="37"/>
      <c r="F127" s="188" t="s">
        <v>279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158</v>
      </c>
      <c r="AU127" s="18" t="s">
        <v>83</v>
      </c>
    </row>
    <row r="128" spans="1:65" s="2" customFormat="1" ht="11.25">
      <c r="A128" s="35"/>
      <c r="B128" s="36"/>
      <c r="C128" s="37"/>
      <c r="D128" s="192" t="s">
        <v>160</v>
      </c>
      <c r="E128" s="37"/>
      <c r="F128" s="193" t="s">
        <v>280</v>
      </c>
      <c r="G128" s="37"/>
      <c r="H128" s="37"/>
      <c r="I128" s="189"/>
      <c r="J128" s="37"/>
      <c r="K128" s="37"/>
      <c r="L128" s="40"/>
      <c r="M128" s="190"/>
      <c r="N128" s="191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160</v>
      </c>
      <c r="AU128" s="18" t="s">
        <v>83</v>
      </c>
    </row>
    <row r="129" spans="1:65" s="13" customFormat="1" ht="11.25">
      <c r="B129" s="195"/>
      <c r="C129" s="196"/>
      <c r="D129" s="187" t="s">
        <v>169</v>
      </c>
      <c r="E129" s="197" t="s">
        <v>19</v>
      </c>
      <c r="F129" s="198" t="s">
        <v>2644</v>
      </c>
      <c r="G129" s="196"/>
      <c r="H129" s="199">
        <v>1.698</v>
      </c>
      <c r="I129" s="200"/>
      <c r="J129" s="196"/>
      <c r="K129" s="196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169</v>
      </c>
      <c r="AU129" s="205" t="s">
        <v>83</v>
      </c>
      <c r="AV129" s="13" t="s">
        <v>83</v>
      </c>
      <c r="AW129" s="13" t="s">
        <v>34</v>
      </c>
      <c r="AX129" s="13" t="s">
        <v>73</v>
      </c>
      <c r="AY129" s="205" t="s">
        <v>149</v>
      </c>
    </row>
    <row r="130" spans="1:65" s="12" customFormat="1" ht="22.9" customHeight="1">
      <c r="B130" s="158"/>
      <c r="C130" s="159"/>
      <c r="D130" s="160" t="s">
        <v>72</v>
      </c>
      <c r="E130" s="172" t="s">
        <v>83</v>
      </c>
      <c r="F130" s="172" t="s">
        <v>304</v>
      </c>
      <c r="G130" s="159"/>
      <c r="H130" s="159"/>
      <c r="I130" s="162"/>
      <c r="J130" s="173">
        <f>BK130</f>
        <v>0</v>
      </c>
      <c r="K130" s="159"/>
      <c r="L130" s="164"/>
      <c r="M130" s="165"/>
      <c r="N130" s="166"/>
      <c r="O130" s="166"/>
      <c r="P130" s="167">
        <f>SUM(P131:P141)</f>
        <v>0</v>
      </c>
      <c r="Q130" s="166"/>
      <c r="R130" s="167">
        <f>SUM(R131:R141)</f>
        <v>10.285919999999999</v>
      </c>
      <c r="S130" s="166"/>
      <c r="T130" s="168">
        <f>SUM(T131:T141)</f>
        <v>0</v>
      </c>
      <c r="AR130" s="169" t="s">
        <v>81</v>
      </c>
      <c r="AT130" s="170" t="s">
        <v>72</v>
      </c>
      <c r="AU130" s="170" t="s">
        <v>81</v>
      </c>
      <c r="AY130" s="169" t="s">
        <v>149</v>
      </c>
      <c r="BK130" s="171">
        <f>SUM(BK131:BK141)</f>
        <v>0</v>
      </c>
    </row>
    <row r="131" spans="1:65" s="2" customFormat="1" ht="16.5" customHeight="1">
      <c r="A131" s="35"/>
      <c r="B131" s="36"/>
      <c r="C131" s="174" t="s">
        <v>208</v>
      </c>
      <c r="D131" s="174" t="s">
        <v>151</v>
      </c>
      <c r="E131" s="175" t="s">
        <v>306</v>
      </c>
      <c r="F131" s="176" t="s">
        <v>307</v>
      </c>
      <c r="G131" s="177" t="s">
        <v>181</v>
      </c>
      <c r="H131" s="178">
        <v>4.7619999999999996</v>
      </c>
      <c r="I131" s="179"/>
      <c r="J131" s="180">
        <f>ROUND(I131*H131,2)</f>
        <v>0</v>
      </c>
      <c r="K131" s="176" t="s">
        <v>155</v>
      </c>
      <c r="L131" s="40"/>
      <c r="M131" s="181" t="s">
        <v>19</v>
      </c>
      <c r="N131" s="182" t="s">
        <v>44</v>
      </c>
      <c r="O131" s="65"/>
      <c r="P131" s="183">
        <f>O131*H131</f>
        <v>0</v>
      </c>
      <c r="Q131" s="183">
        <v>2.16</v>
      </c>
      <c r="R131" s="183">
        <f>Q131*H131</f>
        <v>10.285919999999999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156</v>
      </c>
      <c r="AT131" s="185" t="s">
        <v>151</v>
      </c>
      <c r="AU131" s="185" t="s">
        <v>83</v>
      </c>
      <c r="AY131" s="18" t="s">
        <v>149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81</v>
      </c>
      <c r="BK131" s="186">
        <f>ROUND(I131*H131,2)</f>
        <v>0</v>
      </c>
      <c r="BL131" s="18" t="s">
        <v>156</v>
      </c>
      <c r="BM131" s="185" t="s">
        <v>2645</v>
      </c>
    </row>
    <row r="132" spans="1:65" s="2" customFormat="1" ht="11.25">
      <c r="A132" s="35"/>
      <c r="B132" s="36"/>
      <c r="C132" s="37"/>
      <c r="D132" s="187" t="s">
        <v>158</v>
      </c>
      <c r="E132" s="37"/>
      <c r="F132" s="188" t="s">
        <v>309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158</v>
      </c>
      <c r="AU132" s="18" t="s">
        <v>83</v>
      </c>
    </row>
    <row r="133" spans="1:65" s="2" customFormat="1" ht="11.25">
      <c r="A133" s="35"/>
      <c r="B133" s="36"/>
      <c r="C133" s="37"/>
      <c r="D133" s="192" t="s">
        <v>160</v>
      </c>
      <c r="E133" s="37"/>
      <c r="F133" s="193" t="s">
        <v>310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160</v>
      </c>
      <c r="AU133" s="18" t="s">
        <v>83</v>
      </c>
    </row>
    <row r="134" spans="1:65" s="14" customFormat="1" ht="11.25">
      <c r="B134" s="206"/>
      <c r="C134" s="207"/>
      <c r="D134" s="187" t="s">
        <v>169</v>
      </c>
      <c r="E134" s="208" t="s">
        <v>19</v>
      </c>
      <c r="F134" s="209" t="s">
        <v>2630</v>
      </c>
      <c r="G134" s="207"/>
      <c r="H134" s="208" t="s">
        <v>19</v>
      </c>
      <c r="I134" s="210"/>
      <c r="J134" s="207"/>
      <c r="K134" s="207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169</v>
      </c>
      <c r="AU134" s="215" t="s">
        <v>83</v>
      </c>
      <c r="AV134" s="14" t="s">
        <v>81</v>
      </c>
      <c r="AW134" s="14" t="s">
        <v>34</v>
      </c>
      <c r="AX134" s="14" t="s">
        <v>73</v>
      </c>
      <c r="AY134" s="215" t="s">
        <v>149</v>
      </c>
    </row>
    <row r="135" spans="1:65" s="13" customFormat="1" ht="11.25">
      <c r="B135" s="195"/>
      <c r="C135" s="196"/>
      <c r="D135" s="187" t="s">
        <v>169</v>
      </c>
      <c r="E135" s="197" t="s">
        <v>19</v>
      </c>
      <c r="F135" s="198" t="s">
        <v>2646</v>
      </c>
      <c r="G135" s="196"/>
      <c r="H135" s="199">
        <v>2.2759999999999998</v>
      </c>
      <c r="I135" s="200"/>
      <c r="J135" s="196"/>
      <c r="K135" s="196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169</v>
      </c>
      <c r="AU135" s="205" t="s">
        <v>83</v>
      </c>
      <c r="AV135" s="13" t="s">
        <v>83</v>
      </c>
      <c r="AW135" s="13" t="s">
        <v>34</v>
      </c>
      <c r="AX135" s="13" t="s">
        <v>73</v>
      </c>
      <c r="AY135" s="205" t="s">
        <v>149</v>
      </c>
    </row>
    <row r="136" spans="1:65" s="14" customFormat="1" ht="11.25">
      <c r="B136" s="206"/>
      <c r="C136" s="207"/>
      <c r="D136" s="187" t="s">
        <v>169</v>
      </c>
      <c r="E136" s="208" t="s">
        <v>19</v>
      </c>
      <c r="F136" s="209" t="s">
        <v>2632</v>
      </c>
      <c r="G136" s="207"/>
      <c r="H136" s="208" t="s">
        <v>19</v>
      </c>
      <c r="I136" s="210"/>
      <c r="J136" s="207"/>
      <c r="K136" s="207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169</v>
      </c>
      <c r="AU136" s="215" t="s">
        <v>83</v>
      </c>
      <c r="AV136" s="14" t="s">
        <v>81</v>
      </c>
      <c r="AW136" s="14" t="s">
        <v>34</v>
      </c>
      <c r="AX136" s="14" t="s">
        <v>73</v>
      </c>
      <c r="AY136" s="215" t="s">
        <v>149</v>
      </c>
    </row>
    <row r="137" spans="1:65" s="13" customFormat="1" ht="11.25">
      <c r="B137" s="195"/>
      <c r="C137" s="196"/>
      <c r="D137" s="187" t="s">
        <v>169</v>
      </c>
      <c r="E137" s="197" t="s">
        <v>19</v>
      </c>
      <c r="F137" s="198" t="s">
        <v>2647</v>
      </c>
      <c r="G137" s="196"/>
      <c r="H137" s="199">
        <v>1.573</v>
      </c>
      <c r="I137" s="200"/>
      <c r="J137" s="196"/>
      <c r="K137" s="196"/>
      <c r="L137" s="201"/>
      <c r="M137" s="202"/>
      <c r="N137" s="203"/>
      <c r="O137" s="203"/>
      <c r="P137" s="203"/>
      <c r="Q137" s="203"/>
      <c r="R137" s="203"/>
      <c r="S137" s="203"/>
      <c r="T137" s="204"/>
      <c r="AT137" s="205" t="s">
        <v>169</v>
      </c>
      <c r="AU137" s="205" t="s">
        <v>83</v>
      </c>
      <c r="AV137" s="13" t="s">
        <v>83</v>
      </c>
      <c r="AW137" s="13" t="s">
        <v>34</v>
      </c>
      <c r="AX137" s="13" t="s">
        <v>73</v>
      </c>
      <c r="AY137" s="205" t="s">
        <v>149</v>
      </c>
    </row>
    <row r="138" spans="1:65" s="14" customFormat="1" ht="11.25">
      <c r="B138" s="206"/>
      <c r="C138" s="207"/>
      <c r="D138" s="187" t="s">
        <v>169</v>
      </c>
      <c r="E138" s="208" t="s">
        <v>19</v>
      </c>
      <c r="F138" s="209" t="s">
        <v>189</v>
      </c>
      <c r="G138" s="207"/>
      <c r="H138" s="208" t="s">
        <v>19</v>
      </c>
      <c r="I138" s="210"/>
      <c r="J138" s="207"/>
      <c r="K138" s="207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169</v>
      </c>
      <c r="AU138" s="215" t="s">
        <v>83</v>
      </c>
      <c r="AV138" s="14" t="s">
        <v>81</v>
      </c>
      <c r="AW138" s="14" t="s">
        <v>34</v>
      </c>
      <c r="AX138" s="14" t="s">
        <v>73</v>
      </c>
      <c r="AY138" s="215" t="s">
        <v>149</v>
      </c>
    </row>
    <row r="139" spans="1:65" s="13" customFormat="1" ht="11.25">
      <c r="B139" s="195"/>
      <c r="C139" s="196"/>
      <c r="D139" s="187" t="s">
        <v>169</v>
      </c>
      <c r="E139" s="197" t="s">
        <v>19</v>
      </c>
      <c r="F139" s="198" t="s">
        <v>2648</v>
      </c>
      <c r="G139" s="196"/>
      <c r="H139" s="199">
        <v>0.49199999999999999</v>
      </c>
      <c r="I139" s="200"/>
      <c r="J139" s="196"/>
      <c r="K139" s="196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169</v>
      </c>
      <c r="AU139" s="205" t="s">
        <v>83</v>
      </c>
      <c r="AV139" s="13" t="s">
        <v>83</v>
      </c>
      <c r="AW139" s="13" t="s">
        <v>34</v>
      </c>
      <c r="AX139" s="13" t="s">
        <v>73</v>
      </c>
      <c r="AY139" s="205" t="s">
        <v>149</v>
      </c>
    </row>
    <row r="140" spans="1:65" s="14" customFormat="1" ht="11.25">
      <c r="B140" s="206"/>
      <c r="C140" s="207"/>
      <c r="D140" s="187" t="s">
        <v>169</v>
      </c>
      <c r="E140" s="208" t="s">
        <v>19</v>
      </c>
      <c r="F140" s="209" t="s">
        <v>2635</v>
      </c>
      <c r="G140" s="207"/>
      <c r="H140" s="208" t="s">
        <v>19</v>
      </c>
      <c r="I140" s="210"/>
      <c r="J140" s="207"/>
      <c r="K140" s="207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169</v>
      </c>
      <c r="AU140" s="215" t="s">
        <v>83</v>
      </c>
      <c r="AV140" s="14" t="s">
        <v>81</v>
      </c>
      <c r="AW140" s="14" t="s">
        <v>34</v>
      </c>
      <c r="AX140" s="14" t="s">
        <v>73</v>
      </c>
      <c r="AY140" s="215" t="s">
        <v>149</v>
      </c>
    </row>
    <row r="141" spans="1:65" s="13" customFormat="1" ht="11.25">
      <c r="B141" s="195"/>
      <c r="C141" s="196"/>
      <c r="D141" s="187" t="s">
        <v>169</v>
      </c>
      <c r="E141" s="197" t="s">
        <v>19</v>
      </c>
      <c r="F141" s="198" t="s">
        <v>2649</v>
      </c>
      <c r="G141" s="196"/>
      <c r="H141" s="199">
        <v>0.42099999999999999</v>
      </c>
      <c r="I141" s="200"/>
      <c r="J141" s="196"/>
      <c r="K141" s="196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169</v>
      </c>
      <c r="AU141" s="205" t="s">
        <v>83</v>
      </c>
      <c r="AV141" s="13" t="s">
        <v>83</v>
      </c>
      <c r="AW141" s="13" t="s">
        <v>34</v>
      </c>
      <c r="AX141" s="13" t="s">
        <v>73</v>
      </c>
      <c r="AY141" s="205" t="s">
        <v>149</v>
      </c>
    </row>
    <row r="142" spans="1:65" s="12" customFormat="1" ht="22.9" customHeight="1">
      <c r="B142" s="158"/>
      <c r="C142" s="159"/>
      <c r="D142" s="160" t="s">
        <v>72</v>
      </c>
      <c r="E142" s="172" t="s">
        <v>171</v>
      </c>
      <c r="F142" s="172" t="s">
        <v>479</v>
      </c>
      <c r="G142" s="159"/>
      <c r="H142" s="159"/>
      <c r="I142" s="162"/>
      <c r="J142" s="173">
        <f>BK142</f>
        <v>0</v>
      </c>
      <c r="K142" s="159"/>
      <c r="L142" s="164"/>
      <c r="M142" s="165"/>
      <c r="N142" s="166"/>
      <c r="O142" s="166"/>
      <c r="P142" s="167">
        <f>SUM(P143:P150)</f>
        <v>0</v>
      </c>
      <c r="Q142" s="166"/>
      <c r="R142" s="167">
        <f>SUM(R143:R150)</f>
        <v>0.36143907000000003</v>
      </c>
      <c r="S142" s="166"/>
      <c r="T142" s="168">
        <f>SUM(T143:T150)</f>
        <v>0</v>
      </c>
      <c r="AR142" s="169" t="s">
        <v>81</v>
      </c>
      <c r="AT142" s="170" t="s">
        <v>72</v>
      </c>
      <c r="AU142" s="170" t="s">
        <v>81</v>
      </c>
      <c r="AY142" s="169" t="s">
        <v>149</v>
      </c>
      <c r="BK142" s="171">
        <f>SUM(BK143:BK150)</f>
        <v>0</v>
      </c>
    </row>
    <row r="143" spans="1:65" s="2" customFormat="1" ht="16.5" customHeight="1">
      <c r="A143" s="35"/>
      <c r="B143" s="36"/>
      <c r="C143" s="174" t="s">
        <v>217</v>
      </c>
      <c r="D143" s="174" t="s">
        <v>151</v>
      </c>
      <c r="E143" s="175" t="s">
        <v>517</v>
      </c>
      <c r="F143" s="176" t="s">
        <v>518</v>
      </c>
      <c r="G143" s="177" t="s">
        <v>154</v>
      </c>
      <c r="H143" s="178">
        <v>12.651</v>
      </c>
      <c r="I143" s="179"/>
      <c r="J143" s="180">
        <f>ROUND(I143*H143,2)</f>
        <v>0</v>
      </c>
      <c r="K143" s="176" t="s">
        <v>155</v>
      </c>
      <c r="L143" s="40"/>
      <c r="M143" s="181" t="s">
        <v>19</v>
      </c>
      <c r="N143" s="182" t="s">
        <v>44</v>
      </c>
      <c r="O143" s="65"/>
      <c r="P143" s="183">
        <f>O143*H143</f>
        <v>0</v>
      </c>
      <c r="Q143" s="183">
        <v>2.8570000000000002E-2</v>
      </c>
      <c r="R143" s="183">
        <f>Q143*H143</f>
        <v>0.36143907000000003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156</v>
      </c>
      <c r="AT143" s="185" t="s">
        <v>151</v>
      </c>
      <c r="AU143" s="185" t="s">
        <v>83</v>
      </c>
      <c r="AY143" s="18" t="s">
        <v>149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81</v>
      </c>
      <c r="BK143" s="186">
        <f>ROUND(I143*H143,2)</f>
        <v>0</v>
      </c>
      <c r="BL143" s="18" t="s">
        <v>156</v>
      </c>
      <c r="BM143" s="185" t="s">
        <v>2650</v>
      </c>
    </row>
    <row r="144" spans="1:65" s="2" customFormat="1" ht="11.25">
      <c r="A144" s="35"/>
      <c r="B144" s="36"/>
      <c r="C144" s="37"/>
      <c r="D144" s="187" t="s">
        <v>158</v>
      </c>
      <c r="E144" s="37"/>
      <c r="F144" s="188" t="s">
        <v>520</v>
      </c>
      <c r="G144" s="37"/>
      <c r="H144" s="37"/>
      <c r="I144" s="189"/>
      <c r="J144" s="37"/>
      <c r="K144" s="37"/>
      <c r="L144" s="40"/>
      <c r="M144" s="190"/>
      <c r="N144" s="191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158</v>
      </c>
      <c r="AU144" s="18" t="s">
        <v>83</v>
      </c>
    </row>
    <row r="145" spans="1:65" s="2" customFormat="1" ht="11.25">
      <c r="A145" s="35"/>
      <c r="B145" s="36"/>
      <c r="C145" s="37"/>
      <c r="D145" s="192" t="s">
        <v>160</v>
      </c>
      <c r="E145" s="37"/>
      <c r="F145" s="193" t="s">
        <v>521</v>
      </c>
      <c r="G145" s="37"/>
      <c r="H145" s="37"/>
      <c r="I145" s="189"/>
      <c r="J145" s="37"/>
      <c r="K145" s="37"/>
      <c r="L145" s="40"/>
      <c r="M145" s="190"/>
      <c r="N145" s="191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160</v>
      </c>
      <c r="AU145" s="18" t="s">
        <v>83</v>
      </c>
    </row>
    <row r="146" spans="1:65" s="2" customFormat="1" ht="19.5">
      <c r="A146" s="35"/>
      <c r="B146" s="36"/>
      <c r="C146" s="37"/>
      <c r="D146" s="187" t="s">
        <v>162</v>
      </c>
      <c r="E146" s="37"/>
      <c r="F146" s="194" t="s">
        <v>522</v>
      </c>
      <c r="G146" s="37"/>
      <c r="H146" s="37"/>
      <c r="I146" s="189"/>
      <c r="J146" s="37"/>
      <c r="K146" s="37"/>
      <c r="L146" s="40"/>
      <c r="M146" s="190"/>
      <c r="N146" s="191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162</v>
      </c>
      <c r="AU146" s="18" t="s">
        <v>83</v>
      </c>
    </row>
    <row r="147" spans="1:65" s="14" customFormat="1" ht="11.25">
      <c r="B147" s="206"/>
      <c r="C147" s="207"/>
      <c r="D147" s="187" t="s">
        <v>169</v>
      </c>
      <c r="E147" s="208" t="s">
        <v>19</v>
      </c>
      <c r="F147" s="209" t="s">
        <v>2651</v>
      </c>
      <c r="G147" s="207"/>
      <c r="H147" s="208" t="s">
        <v>19</v>
      </c>
      <c r="I147" s="210"/>
      <c r="J147" s="207"/>
      <c r="K147" s="207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169</v>
      </c>
      <c r="AU147" s="215" t="s">
        <v>83</v>
      </c>
      <c r="AV147" s="14" t="s">
        <v>81</v>
      </c>
      <c r="AW147" s="14" t="s">
        <v>34</v>
      </c>
      <c r="AX147" s="14" t="s">
        <v>73</v>
      </c>
      <c r="AY147" s="215" t="s">
        <v>149</v>
      </c>
    </row>
    <row r="148" spans="1:65" s="13" customFormat="1" ht="11.25">
      <c r="B148" s="195"/>
      <c r="C148" s="196"/>
      <c r="D148" s="187" t="s">
        <v>169</v>
      </c>
      <c r="E148" s="197" t="s">
        <v>19</v>
      </c>
      <c r="F148" s="198" t="s">
        <v>2652</v>
      </c>
      <c r="G148" s="196"/>
      <c r="H148" s="199">
        <v>4.5510000000000002</v>
      </c>
      <c r="I148" s="200"/>
      <c r="J148" s="196"/>
      <c r="K148" s="196"/>
      <c r="L148" s="201"/>
      <c r="M148" s="202"/>
      <c r="N148" s="203"/>
      <c r="O148" s="203"/>
      <c r="P148" s="203"/>
      <c r="Q148" s="203"/>
      <c r="R148" s="203"/>
      <c r="S148" s="203"/>
      <c r="T148" s="204"/>
      <c r="AT148" s="205" t="s">
        <v>169</v>
      </c>
      <c r="AU148" s="205" t="s">
        <v>83</v>
      </c>
      <c r="AV148" s="13" t="s">
        <v>83</v>
      </c>
      <c r="AW148" s="13" t="s">
        <v>34</v>
      </c>
      <c r="AX148" s="13" t="s">
        <v>73</v>
      </c>
      <c r="AY148" s="205" t="s">
        <v>149</v>
      </c>
    </row>
    <row r="149" spans="1:65" s="14" customFormat="1" ht="11.25">
      <c r="B149" s="206"/>
      <c r="C149" s="207"/>
      <c r="D149" s="187" t="s">
        <v>169</v>
      </c>
      <c r="E149" s="208" t="s">
        <v>19</v>
      </c>
      <c r="F149" s="209" t="s">
        <v>2653</v>
      </c>
      <c r="G149" s="207"/>
      <c r="H149" s="208" t="s">
        <v>19</v>
      </c>
      <c r="I149" s="210"/>
      <c r="J149" s="207"/>
      <c r="K149" s="207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169</v>
      </c>
      <c r="AU149" s="215" t="s">
        <v>83</v>
      </c>
      <c r="AV149" s="14" t="s">
        <v>81</v>
      </c>
      <c r="AW149" s="14" t="s">
        <v>34</v>
      </c>
      <c r="AX149" s="14" t="s">
        <v>73</v>
      </c>
      <c r="AY149" s="215" t="s">
        <v>149</v>
      </c>
    </row>
    <row r="150" spans="1:65" s="13" customFormat="1" ht="11.25">
      <c r="B150" s="195"/>
      <c r="C150" s="196"/>
      <c r="D150" s="187" t="s">
        <v>169</v>
      </c>
      <c r="E150" s="197" t="s">
        <v>19</v>
      </c>
      <c r="F150" s="198" t="s">
        <v>2654</v>
      </c>
      <c r="G150" s="196"/>
      <c r="H150" s="199">
        <v>8.1</v>
      </c>
      <c r="I150" s="200"/>
      <c r="J150" s="196"/>
      <c r="K150" s="196"/>
      <c r="L150" s="201"/>
      <c r="M150" s="202"/>
      <c r="N150" s="203"/>
      <c r="O150" s="203"/>
      <c r="P150" s="203"/>
      <c r="Q150" s="203"/>
      <c r="R150" s="203"/>
      <c r="S150" s="203"/>
      <c r="T150" s="204"/>
      <c r="AT150" s="205" t="s">
        <v>169</v>
      </c>
      <c r="AU150" s="205" t="s">
        <v>83</v>
      </c>
      <c r="AV150" s="13" t="s">
        <v>83</v>
      </c>
      <c r="AW150" s="13" t="s">
        <v>34</v>
      </c>
      <c r="AX150" s="13" t="s">
        <v>73</v>
      </c>
      <c r="AY150" s="205" t="s">
        <v>149</v>
      </c>
    </row>
    <row r="151" spans="1:65" s="12" customFormat="1" ht="22.9" customHeight="1">
      <c r="B151" s="158"/>
      <c r="C151" s="159"/>
      <c r="D151" s="160" t="s">
        <v>72</v>
      </c>
      <c r="E151" s="172" t="s">
        <v>198</v>
      </c>
      <c r="F151" s="172" t="s">
        <v>723</v>
      </c>
      <c r="G151" s="159"/>
      <c r="H151" s="159"/>
      <c r="I151" s="162"/>
      <c r="J151" s="173">
        <f>BK151</f>
        <v>0</v>
      </c>
      <c r="K151" s="159"/>
      <c r="L151" s="164"/>
      <c r="M151" s="165"/>
      <c r="N151" s="166"/>
      <c r="O151" s="166"/>
      <c r="P151" s="167">
        <f>SUM(P152:P268)</f>
        <v>0</v>
      </c>
      <c r="Q151" s="166"/>
      <c r="R151" s="167">
        <f>SUM(R152:R268)</f>
        <v>15.15433363</v>
      </c>
      <c r="S151" s="166"/>
      <c r="T151" s="168">
        <f>SUM(T152:T268)</f>
        <v>0</v>
      </c>
      <c r="AR151" s="169" t="s">
        <v>81</v>
      </c>
      <c r="AT151" s="170" t="s">
        <v>72</v>
      </c>
      <c r="AU151" s="170" t="s">
        <v>81</v>
      </c>
      <c r="AY151" s="169" t="s">
        <v>149</v>
      </c>
      <c r="BK151" s="171">
        <f>SUM(BK152:BK268)</f>
        <v>0</v>
      </c>
    </row>
    <row r="152" spans="1:65" s="2" customFormat="1" ht="16.5" customHeight="1">
      <c r="A152" s="35"/>
      <c r="B152" s="36"/>
      <c r="C152" s="174" t="s">
        <v>225</v>
      </c>
      <c r="D152" s="174" t="s">
        <v>151</v>
      </c>
      <c r="E152" s="175" t="s">
        <v>808</v>
      </c>
      <c r="F152" s="176" t="s">
        <v>809</v>
      </c>
      <c r="G152" s="177" t="s">
        <v>154</v>
      </c>
      <c r="H152" s="178">
        <v>139.095</v>
      </c>
      <c r="I152" s="179"/>
      <c r="J152" s="180">
        <f>ROUND(I152*H152,2)</f>
        <v>0</v>
      </c>
      <c r="K152" s="176" t="s">
        <v>155</v>
      </c>
      <c r="L152" s="40"/>
      <c r="M152" s="181" t="s">
        <v>19</v>
      </c>
      <c r="N152" s="182" t="s">
        <v>44</v>
      </c>
      <c r="O152" s="65"/>
      <c r="P152" s="183">
        <f>O152*H152</f>
        <v>0</v>
      </c>
      <c r="Q152" s="183">
        <v>1.146E-2</v>
      </c>
      <c r="R152" s="183">
        <f>Q152*H152</f>
        <v>1.5940287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156</v>
      </c>
      <c r="AT152" s="185" t="s">
        <v>151</v>
      </c>
      <c r="AU152" s="185" t="s">
        <v>83</v>
      </c>
      <c r="AY152" s="18" t="s">
        <v>149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81</v>
      </c>
      <c r="BK152" s="186">
        <f>ROUND(I152*H152,2)</f>
        <v>0</v>
      </c>
      <c r="BL152" s="18" t="s">
        <v>156</v>
      </c>
      <c r="BM152" s="185" t="s">
        <v>2655</v>
      </c>
    </row>
    <row r="153" spans="1:65" s="2" customFormat="1" ht="11.25">
      <c r="A153" s="35"/>
      <c r="B153" s="36"/>
      <c r="C153" s="37"/>
      <c r="D153" s="187" t="s">
        <v>158</v>
      </c>
      <c r="E153" s="37"/>
      <c r="F153" s="188" t="s">
        <v>811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158</v>
      </c>
      <c r="AU153" s="18" t="s">
        <v>83</v>
      </c>
    </row>
    <row r="154" spans="1:65" s="2" customFormat="1" ht="11.25">
      <c r="A154" s="35"/>
      <c r="B154" s="36"/>
      <c r="C154" s="37"/>
      <c r="D154" s="192" t="s">
        <v>160</v>
      </c>
      <c r="E154" s="37"/>
      <c r="F154" s="193" t="s">
        <v>812</v>
      </c>
      <c r="G154" s="37"/>
      <c r="H154" s="37"/>
      <c r="I154" s="189"/>
      <c r="J154" s="37"/>
      <c r="K154" s="37"/>
      <c r="L154" s="40"/>
      <c r="M154" s="190"/>
      <c r="N154" s="191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160</v>
      </c>
      <c r="AU154" s="18" t="s">
        <v>83</v>
      </c>
    </row>
    <row r="155" spans="1:65" s="14" customFormat="1" ht="11.25">
      <c r="B155" s="206"/>
      <c r="C155" s="207"/>
      <c r="D155" s="187" t="s">
        <v>169</v>
      </c>
      <c r="E155" s="208" t="s">
        <v>19</v>
      </c>
      <c r="F155" s="209" t="s">
        <v>2656</v>
      </c>
      <c r="G155" s="207"/>
      <c r="H155" s="208" t="s">
        <v>19</v>
      </c>
      <c r="I155" s="210"/>
      <c r="J155" s="207"/>
      <c r="K155" s="207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169</v>
      </c>
      <c r="AU155" s="215" t="s">
        <v>83</v>
      </c>
      <c r="AV155" s="14" t="s">
        <v>81</v>
      </c>
      <c r="AW155" s="14" t="s">
        <v>34</v>
      </c>
      <c r="AX155" s="14" t="s">
        <v>73</v>
      </c>
      <c r="AY155" s="215" t="s">
        <v>149</v>
      </c>
    </row>
    <row r="156" spans="1:65" s="13" customFormat="1" ht="11.25">
      <c r="B156" s="195"/>
      <c r="C156" s="196"/>
      <c r="D156" s="187" t="s">
        <v>169</v>
      </c>
      <c r="E156" s="197" t="s">
        <v>19</v>
      </c>
      <c r="F156" s="198" t="s">
        <v>2657</v>
      </c>
      <c r="G156" s="196"/>
      <c r="H156" s="199">
        <v>136.4</v>
      </c>
      <c r="I156" s="200"/>
      <c r="J156" s="196"/>
      <c r="K156" s="196"/>
      <c r="L156" s="201"/>
      <c r="M156" s="202"/>
      <c r="N156" s="203"/>
      <c r="O156" s="203"/>
      <c r="P156" s="203"/>
      <c r="Q156" s="203"/>
      <c r="R156" s="203"/>
      <c r="S156" s="203"/>
      <c r="T156" s="204"/>
      <c r="AT156" s="205" t="s">
        <v>169</v>
      </c>
      <c r="AU156" s="205" t="s">
        <v>83</v>
      </c>
      <c r="AV156" s="13" t="s">
        <v>83</v>
      </c>
      <c r="AW156" s="13" t="s">
        <v>34</v>
      </c>
      <c r="AX156" s="13" t="s">
        <v>73</v>
      </c>
      <c r="AY156" s="205" t="s">
        <v>149</v>
      </c>
    </row>
    <row r="157" spans="1:65" s="13" customFormat="1" ht="11.25">
      <c r="B157" s="195"/>
      <c r="C157" s="196"/>
      <c r="D157" s="187" t="s">
        <v>169</v>
      </c>
      <c r="E157" s="197" t="s">
        <v>19</v>
      </c>
      <c r="F157" s="198" t="s">
        <v>2658</v>
      </c>
      <c r="G157" s="196"/>
      <c r="H157" s="199">
        <v>40.6</v>
      </c>
      <c r="I157" s="200"/>
      <c r="J157" s="196"/>
      <c r="K157" s="196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169</v>
      </c>
      <c r="AU157" s="205" t="s">
        <v>83</v>
      </c>
      <c r="AV157" s="13" t="s">
        <v>83</v>
      </c>
      <c r="AW157" s="13" t="s">
        <v>34</v>
      </c>
      <c r="AX157" s="13" t="s">
        <v>73</v>
      </c>
      <c r="AY157" s="205" t="s">
        <v>149</v>
      </c>
    </row>
    <row r="158" spans="1:65" s="14" customFormat="1" ht="11.25">
      <c r="B158" s="206"/>
      <c r="C158" s="207"/>
      <c r="D158" s="187" t="s">
        <v>169</v>
      </c>
      <c r="E158" s="208" t="s">
        <v>19</v>
      </c>
      <c r="F158" s="209" t="s">
        <v>821</v>
      </c>
      <c r="G158" s="207"/>
      <c r="H158" s="208" t="s">
        <v>19</v>
      </c>
      <c r="I158" s="210"/>
      <c r="J158" s="207"/>
      <c r="K158" s="207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169</v>
      </c>
      <c r="AU158" s="215" t="s">
        <v>83</v>
      </c>
      <c r="AV158" s="14" t="s">
        <v>81</v>
      </c>
      <c r="AW158" s="14" t="s">
        <v>34</v>
      </c>
      <c r="AX158" s="14" t="s">
        <v>73</v>
      </c>
      <c r="AY158" s="215" t="s">
        <v>149</v>
      </c>
    </row>
    <row r="159" spans="1:65" s="13" customFormat="1" ht="11.25">
      <c r="B159" s="195"/>
      <c r="C159" s="196"/>
      <c r="D159" s="187" t="s">
        <v>169</v>
      </c>
      <c r="E159" s="197" t="s">
        <v>19</v>
      </c>
      <c r="F159" s="198" t="s">
        <v>2659</v>
      </c>
      <c r="G159" s="196"/>
      <c r="H159" s="199">
        <v>-11.154999999999999</v>
      </c>
      <c r="I159" s="200"/>
      <c r="J159" s="196"/>
      <c r="K159" s="196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169</v>
      </c>
      <c r="AU159" s="205" t="s">
        <v>83</v>
      </c>
      <c r="AV159" s="13" t="s">
        <v>83</v>
      </c>
      <c r="AW159" s="13" t="s">
        <v>34</v>
      </c>
      <c r="AX159" s="13" t="s">
        <v>73</v>
      </c>
      <c r="AY159" s="205" t="s">
        <v>149</v>
      </c>
    </row>
    <row r="160" spans="1:65" s="14" customFormat="1" ht="11.25">
      <c r="B160" s="206"/>
      <c r="C160" s="207"/>
      <c r="D160" s="187" t="s">
        <v>169</v>
      </c>
      <c r="E160" s="208" t="s">
        <v>19</v>
      </c>
      <c r="F160" s="209" t="s">
        <v>773</v>
      </c>
      <c r="G160" s="207"/>
      <c r="H160" s="208" t="s">
        <v>19</v>
      </c>
      <c r="I160" s="210"/>
      <c r="J160" s="207"/>
      <c r="K160" s="207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169</v>
      </c>
      <c r="AU160" s="215" t="s">
        <v>83</v>
      </c>
      <c r="AV160" s="14" t="s">
        <v>81</v>
      </c>
      <c r="AW160" s="14" t="s">
        <v>34</v>
      </c>
      <c r="AX160" s="14" t="s">
        <v>73</v>
      </c>
      <c r="AY160" s="215" t="s">
        <v>149</v>
      </c>
    </row>
    <row r="161" spans="1:65" s="13" customFormat="1" ht="11.25">
      <c r="B161" s="195"/>
      <c r="C161" s="196"/>
      <c r="D161" s="187" t="s">
        <v>169</v>
      </c>
      <c r="E161" s="197" t="s">
        <v>19</v>
      </c>
      <c r="F161" s="198" t="s">
        <v>2660</v>
      </c>
      <c r="G161" s="196"/>
      <c r="H161" s="199">
        <v>-18.649999999999999</v>
      </c>
      <c r="I161" s="200"/>
      <c r="J161" s="196"/>
      <c r="K161" s="196"/>
      <c r="L161" s="201"/>
      <c r="M161" s="202"/>
      <c r="N161" s="203"/>
      <c r="O161" s="203"/>
      <c r="P161" s="203"/>
      <c r="Q161" s="203"/>
      <c r="R161" s="203"/>
      <c r="S161" s="203"/>
      <c r="T161" s="204"/>
      <c r="AT161" s="205" t="s">
        <v>169</v>
      </c>
      <c r="AU161" s="205" t="s">
        <v>83</v>
      </c>
      <c r="AV161" s="13" t="s">
        <v>83</v>
      </c>
      <c r="AW161" s="13" t="s">
        <v>34</v>
      </c>
      <c r="AX161" s="13" t="s">
        <v>73</v>
      </c>
      <c r="AY161" s="205" t="s">
        <v>149</v>
      </c>
    </row>
    <row r="162" spans="1:65" s="13" customFormat="1" ht="11.25">
      <c r="B162" s="195"/>
      <c r="C162" s="196"/>
      <c r="D162" s="187" t="s">
        <v>169</v>
      </c>
      <c r="E162" s="197" t="s">
        <v>19</v>
      </c>
      <c r="F162" s="198" t="s">
        <v>2661</v>
      </c>
      <c r="G162" s="196"/>
      <c r="H162" s="199">
        <v>-8.1</v>
      </c>
      <c r="I162" s="200"/>
      <c r="J162" s="196"/>
      <c r="K162" s="196"/>
      <c r="L162" s="201"/>
      <c r="M162" s="202"/>
      <c r="N162" s="203"/>
      <c r="O162" s="203"/>
      <c r="P162" s="203"/>
      <c r="Q162" s="203"/>
      <c r="R162" s="203"/>
      <c r="S162" s="203"/>
      <c r="T162" s="204"/>
      <c r="AT162" s="205" t="s">
        <v>169</v>
      </c>
      <c r="AU162" s="205" t="s">
        <v>83</v>
      </c>
      <c r="AV162" s="13" t="s">
        <v>83</v>
      </c>
      <c r="AW162" s="13" t="s">
        <v>34</v>
      </c>
      <c r="AX162" s="13" t="s">
        <v>73</v>
      </c>
      <c r="AY162" s="205" t="s">
        <v>149</v>
      </c>
    </row>
    <row r="163" spans="1:65" s="2" customFormat="1" ht="16.5" customHeight="1">
      <c r="A163" s="35"/>
      <c r="B163" s="36"/>
      <c r="C163" s="174" t="s">
        <v>238</v>
      </c>
      <c r="D163" s="174" t="s">
        <v>151</v>
      </c>
      <c r="E163" s="175" t="s">
        <v>750</v>
      </c>
      <c r="F163" s="176" t="s">
        <v>751</v>
      </c>
      <c r="G163" s="177" t="s">
        <v>154</v>
      </c>
      <c r="H163" s="178">
        <v>56.606000000000002</v>
      </c>
      <c r="I163" s="179"/>
      <c r="J163" s="180">
        <f>ROUND(I163*H163,2)</f>
        <v>0</v>
      </c>
      <c r="K163" s="176" t="s">
        <v>155</v>
      </c>
      <c r="L163" s="40"/>
      <c r="M163" s="181" t="s">
        <v>19</v>
      </c>
      <c r="N163" s="182" t="s">
        <v>44</v>
      </c>
      <c r="O163" s="65"/>
      <c r="P163" s="183">
        <f>O163*H163</f>
        <v>0</v>
      </c>
      <c r="Q163" s="183">
        <v>2.5999999999999998E-4</v>
      </c>
      <c r="R163" s="183">
        <f>Q163*H163</f>
        <v>1.4717559999999999E-2</v>
      </c>
      <c r="S163" s="183">
        <v>0</v>
      </c>
      <c r="T163" s="18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156</v>
      </c>
      <c r="AT163" s="185" t="s">
        <v>151</v>
      </c>
      <c r="AU163" s="185" t="s">
        <v>83</v>
      </c>
      <c r="AY163" s="18" t="s">
        <v>149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8" t="s">
        <v>81</v>
      </c>
      <c r="BK163" s="186">
        <f>ROUND(I163*H163,2)</f>
        <v>0</v>
      </c>
      <c r="BL163" s="18" t="s">
        <v>156</v>
      </c>
      <c r="BM163" s="185" t="s">
        <v>2662</v>
      </c>
    </row>
    <row r="164" spans="1:65" s="2" customFormat="1" ht="11.25">
      <c r="A164" s="35"/>
      <c r="B164" s="36"/>
      <c r="C164" s="37"/>
      <c r="D164" s="187" t="s">
        <v>158</v>
      </c>
      <c r="E164" s="37"/>
      <c r="F164" s="188" t="s">
        <v>753</v>
      </c>
      <c r="G164" s="37"/>
      <c r="H164" s="37"/>
      <c r="I164" s="189"/>
      <c r="J164" s="37"/>
      <c r="K164" s="37"/>
      <c r="L164" s="40"/>
      <c r="M164" s="190"/>
      <c r="N164" s="191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158</v>
      </c>
      <c r="AU164" s="18" t="s">
        <v>83</v>
      </c>
    </row>
    <row r="165" spans="1:65" s="2" customFormat="1" ht="11.25">
      <c r="A165" s="35"/>
      <c r="B165" s="36"/>
      <c r="C165" s="37"/>
      <c r="D165" s="192" t="s">
        <v>160</v>
      </c>
      <c r="E165" s="37"/>
      <c r="F165" s="193" t="s">
        <v>754</v>
      </c>
      <c r="G165" s="37"/>
      <c r="H165" s="37"/>
      <c r="I165" s="189"/>
      <c r="J165" s="37"/>
      <c r="K165" s="37"/>
      <c r="L165" s="40"/>
      <c r="M165" s="190"/>
      <c r="N165" s="19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160</v>
      </c>
      <c r="AU165" s="18" t="s">
        <v>83</v>
      </c>
    </row>
    <row r="166" spans="1:65" s="14" customFormat="1" ht="11.25">
      <c r="B166" s="206"/>
      <c r="C166" s="207"/>
      <c r="D166" s="187" t="s">
        <v>169</v>
      </c>
      <c r="E166" s="208" t="s">
        <v>19</v>
      </c>
      <c r="F166" s="209" t="s">
        <v>731</v>
      </c>
      <c r="G166" s="207"/>
      <c r="H166" s="208" t="s">
        <v>19</v>
      </c>
      <c r="I166" s="210"/>
      <c r="J166" s="207"/>
      <c r="K166" s="207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169</v>
      </c>
      <c r="AU166" s="215" t="s">
        <v>83</v>
      </c>
      <c r="AV166" s="14" t="s">
        <v>81</v>
      </c>
      <c r="AW166" s="14" t="s">
        <v>34</v>
      </c>
      <c r="AX166" s="14" t="s">
        <v>73</v>
      </c>
      <c r="AY166" s="215" t="s">
        <v>149</v>
      </c>
    </row>
    <row r="167" spans="1:65" s="13" customFormat="1" ht="11.25">
      <c r="B167" s="195"/>
      <c r="C167" s="196"/>
      <c r="D167" s="187" t="s">
        <v>169</v>
      </c>
      <c r="E167" s="197" t="s">
        <v>19</v>
      </c>
      <c r="F167" s="198" t="s">
        <v>2663</v>
      </c>
      <c r="G167" s="196"/>
      <c r="H167" s="199">
        <v>14.438000000000001</v>
      </c>
      <c r="I167" s="200"/>
      <c r="J167" s="196"/>
      <c r="K167" s="196"/>
      <c r="L167" s="201"/>
      <c r="M167" s="202"/>
      <c r="N167" s="203"/>
      <c r="O167" s="203"/>
      <c r="P167" s="203"/>
      <c r="Q167" s="203"/>
      <c r="R167" s="203"/>
      <c r="S167" s="203"/>
      <c r="T167" s="204"/>
      <c r="AT167" s="205" t="s">
        <v>169</v>
      </c>
      <c r="AU167" s="205" t="s">
        <v>83</v>
      </c>
      <c r="AV167" s="13" t="s">
        <v>83</v>
      </c>
      <c r="AW167" s="13" t="s">
        <v>34</v>
      </c>
      <c r="AX167" s="13" t="s">
        <v>73</v>
      </c>
      <c r="AY167" s="205" t="s">
        <v>149</v>
      </c>
    </row>
    <row r="168" spans="1:65" s="14" customFormat="1" ht="11.25">
      <c r="B168" s="206"/>
      <c r="C168" s="207"/>
      <c r="D168" s="187" t="s">
        <v>169</v>
      </c>
      <c r="E168" s="208" t="s">
        <v>19</v>
      </c>
      <c r="F168" s="209" t="s">
        <v>759</v>
      </c>
      <c r="G168" s="207"/>
      <c r="H168" s="208" t="s">
        <v>19</v>
      </c>
      <c r="I168" s="210"/>
      <c r="J168" s="207"/>
      <c r="K168" s="207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169</v>
      </c>
      <c r="AU168" s="215" t="s">
        <v>83</v>
      </c>
      <c r="AV168" s="14" t="s">
        <v>81</v>
      </c>
      <c r="AW168" s="14" t="s">
        <v>34</v>
      </c>
      <c r="AX168" s="14" t="s">
        <v>73</v>
      </c>
      <c r="AY168" s="215" t="s">
        <v>149</v>
      </c>
    </row>
    <row r="169" spans="1:65" s="13" customFormat="1" ht="11.25">
      <c r="B169" s="195"/>
      <c r="C169" s="196"/>
      <c r="D169" s="187" t="s">
        <v>169</v>
      </c>
      <c r="E169" s="197" t="s">
        <v>19</v>
      </c>
      <c r="F169" s="198" t="s">
        <v>2664</v>
      </c>
      <c r="G169" s="196"/>
      <c r="H169" s="199">
        <v>24.7</v>
      </c>
      <c r="I169" s="200"/>
      <c r="J169" s="196"/>
      <c r="K169" s="196"/>
      <c r="L169" s="201"/>
      <c r="M169" s="202"/>
      <c r="N169" s="203"/>
      <c r="O169" s="203"/>
      <c r="P169" s="203"/>
      <c r="Q169" s="203"/>
      <c r="R169" s="203"/>
      <c r="S169" s="203"/>
      <c r="T169" s="204"/>
      <c r="AT169" s="205" t="s">
        <v>169</v>
      </c>
      <c r="AU169" s="205" t="s">
        <v>83</v>
      </c>
      <c r="AV169" s="13" t="s">
        <v>83</v>
      </c>
      <c r="AW169" s="13" t="s">
        <v>34</v>
      </c>
      <c r="AX169" s="13" t="s">
        <v>73</v>
      </c>
      <c r="AY169" s="205" t="s">
        <v>149</v>
      </c>
    </row>
    <row r="170" spans="1:65" s="14" customFormat="1" ht="11.25">
      <c r="B170" s="206"/>
      <c r="C170" s="207"/>
      <c r="D170" s="187" t="s">
        <v>169</v>
      </c>
      <c r="E170" s="208" t="s">
        <v>19</v>
      </c>
      <c r="F170" s="209" t="s">
        <v>2635</v>
      </c>
      <c r="G170" s="207"/>
      <c r="H170" s="208" t="s">
        <v>19</v>
      </c>
      <c r="I170" s="210"/>
      <c r="J170" s="207"/>
      <c r="K170" s="207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169</v>
      </c>
      <c r="AU170" s="215" t="s">
        <v>83</v>
      </c>
      <c r="AV170" s="14" t="s">
        <v>81</v>
      </c>
      <c r="AW170" s="14" t="s">
        <v>34</v>
      </c>
      <c r="AX170" s="14" t="s">
        <v>73</v>
      </c>
      <c r="AY170" s="215" t="s">
        <v>149</v>
      </c>
    </row>
    <row r="171" spans="1:65" s="13" customFormat="1" ht="11.25">
      <c r="B171" s="195"/>
      <c r="C171" s="196"/>
      <c r="D171" s="187" t="s">
        <v>169</v>
      </c>
      <c r="E171" s="197" t="s">
        <v>19</v>
      </c>
      <c r="F171" s="198" t="s">
        <v>2665</v>
      </c>
      <c r="G171" s="196"/>
      <c r="H171" s="199">
        <v>17.468</v>
      </c>
      <c r="I171" s="200"/>
      <c r="J171" s="196"/>
      <c r="K171" s="196"/>
      <c r="L171" s="201"/>
      <c r="M171" s="202"/>
      <c r="N171" s="203"/>
      <c r="O171" s="203"/>
      <c r="P171" s="203"/>
      <c r="Q171" s="203"/>
      <c r="R171" s="203"/>
      <c r="S171" s="203"/>
      <c r="T171" s="204"/>
      <c r="AT171" s="205" t="s">
        <v>169</v>
      </c>
      <c r="AU171" s="205" t="s">
        <v>83</v>
      </c>
      <c r="AV171" s="13" t="s">
        <v>83</v>
      </c>
      <c r="AW171" s="13" t="s">
        <v>34</v>
      </c>
      <c r="AX171" s="13" t="s">
        <v>73</v>
      </c>
      <c r="AY171" s="205" t="s">
        <v>149</v>
      </c>
    </row>
    <row r="172" spans="1:65" s="2" customFormat="1" ht="16.5" customHeight="1">
      <c r="A172" s="35"/>
      <c r="B172" s="36"/>
      <c r="C172" s="174" t="s">
        <v>245</v>
      </c>
      <c r="D172" s="174" t="s">
        <v>151</v>
      </c>
      <c r="E172" s="175" t="s">
        <v>762</v>
      </c>
      <c r="F172" s="176" t="s">
        <v>763</v>
      </c>
      <c r="G172" s="177" t="s">
        <v>154</v>
      </c>
      <c r="H172" s="178">
        <v>64.706000000000003</v>
      </c>
      <c r="I172" s="179"/>
      <c r="J172" s="180">
        <f>ROUND(I172*H172,2)</f>
        <v>0</v>
      </c>
      <c r="K172" s="176" t="s">
        <v>155</v>
      </c>
      <c r="L172" s="40"/>
      <c r="M172" s="181" t="s">
        <v>19</v>
      </c>
      <c r="N172" s="182" t="s">
        <v>44</v>
      </c>
      <c r="O172" s="65"/>
      <c r="P172" s="183">
        <f>O172*H172</f>
        <v>0</v>
      </c>
      <c r="Q172" s="183">
        <v>4.3800000000000002E-3</v>
      </c>
      <c r="R172" s="183">
        <f>Q172*H172</f>
        <v>0.28341228000000002</v>
      </c>
      <c r="S172" s="183">
        <v>0</v>
      </c>
      <c r="T172" s="18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156</v>
      </c>
      <c r="AT172" s="185" t="s">
        <v>151</v>
      </c>
      <c r="AU172" s="185" t="s">
        <v>83</v>
      </c>
      <c r="AY172" s="18" t="s">
        <v>149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81</v>
      </c>
      <c r="BK172" s="186">
        <f>ROUND(I172*H172,2)</f>
        <v>0</v>
      </c>
      <c r="BL172" s="18" t="s">
        <v>156</v>
      </c>
      <c r="BM172" s="185" t="s">
        <v>2666</v>
      </c>
    </row>
    <row r="173" spans="1:65" s="2" customFormat="1" ht="11.25">
      <c r="A173" s="35"/>
      <c r="B173" s="36"/>
      <c r="C173" s="37"/>
      <c r="D173" s="187" t="s">
        <v>158</v>
      </c>
      <c r="E173" s="37"/>
      <c r="F173" s="188" t="s">
        <v>765</v>
      </c>
      <c r="G173" s="37"/>
      <c r="H173" s="37"/>
      <c r="I173" s="189"/>
      <c r="J173" s="37"/>
      <c r="K173" s="37"/>
      <c r="L173" s="40"/>
      <c r="M173" s="190"/>
      <c r="N173" s="191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158</v>
      </c>
      <c r="AU173" s="18" t="s">
        <v>83</v>
      </c>
    </row>
    <row r="174" spans="1:65" s="2" customFormat="1" ht="11.25">
      <c r="A174" s="35"/>
      <c r="B174" s="36"/>
      <c r="C174" s="37"/>
      <c r="D174" s="192" t="s">
        <v>160</v>
      </c>
      <c r="E174" s="37"/>
      <c r="F174" s="193" t="s">
        <v>766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160</v>
      </c>
      <c r="AU174" s="18" t="s">
        <v>83</v>
      </c>
    </row>
    <row r="175" spans="1:65" s="14" customFormat="1" ht="11.25">
      <c r="B175" s="206"/>
      <c r="C175" s="207"/>
      <c r="D175" s="187" t="s">
        <v>169</v>
      </c>
      <c r="E175" s="208" t="s">
        <v>19</v>
      </c>
      <c r="F175" s="209" t="s">
        <v>731</v>
      </c>
      <c r="G175" s="207"/>
      <c r="H175" s="208" t="s">
        <v>19</v>
      </c>
      <c r="I175" s="210"/>
      <c r="J175" s="207"/>
      <c r="K175" s="207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169</v>
      </c>
      <c r="AU175" s="215" t="s">
        <v>83</v>
      </c>
      <c r="AV175" s="14" t="s">
        <v>81</v>
      </c>
      <c r="AW175" s="14" t="s">
        <v>34</v>
      </c>
      <c r="AX175" s="14" t="s">
        <v>73</v>
      </c>
      <c r="AY175" s="215" t="s">
        <v>149</v>
      </c>
    </row>
    <row r="176" spans="1:65" s="13" customFormat="1" ht="11.25">
      <c r="B176" s="195"/>
      <c r="C176" s="196"/>
      <c r="D176" s="187" t="s">
        <v>169</v>
      </c>
      <c r="E176" s="197" t="s">
        <v>19</v>
      </c>
      <c r="F176" s="198" t="s">
        <v>2663</v>
      </c>
      <c r="G176" s="196"/>
      <c r="H176" s="199">
        <v>14.438000000000001</v>
      </c>
      <c r="I176" s="200"/>
      <c r="J176" s="196"/>
      <c r="K176" s="196"/>
      <c r="L176" s="201"/>
      <c r="M176" s="202"/>
      <c r="N176" s="203"/>
      <c r="O176" s="203"/>
      <c r="P176" s="203"/>
      <c r="Q176" s="203"/>
      <c r="R176" s="203"/>
      <c r="S176" s="203"/>
      <c r="T176" s="204"/>
      <c r="AT176" s="205" t="s">
        <v>169</v>
      </c>
      <c r="AU176" s="205" t="s">
        <v>83</v>
      </c>
      <c r="AV176" s="13" t="s">
        <v>83</v>
      </c>
      <c r="AW176" s="13" t="s">
        <v>34</v>
      </c>
      <c r="AX176" s="13" t="s">
        <v>73</v>
      </c>
      <c r="AY176" s="205" t="s">
        <v>149</v>
      </c>
    </row>
    <row r="177" spans="1:65" s="14" customFormat="1" ht="11.25">
      <c r="B177" s="206"/>
      <c r="C177" s="207"/>
      <c r="D177" s="187" t="s">
        <v>169</v>
      </c>
      <c r="E177" s="208" t="s">
        <v>19</v>
      </c>
      <c r="F177" s="209" t="s">
        <v>759</v>
      </c>
      <c r="G177" s="207"/>
      <c r="H177" s="208" t="s">
        <v>19</v>
      </c>
      <c r="I177" s="210"/>
      <c r="J177" s="207"/>
      <c r="K177" s="207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169</v>
      </c>
      <c r="AU177" s="215" t="s">
        <v>83</v>
      </c>
      <c r="AV177" s="14" t="s">
        <v>81</v>
      </c>
      <c r="AW177" s="14" t="s">
        <v>34</v>
      </c>
      <c r="AX177" s="14" t="s">
        <v>73</v>
      </c>
      <c r="AY177" s="215" t="s">
        <v>149</v>
      </c>
    </row>
    <row r="178" spans="1:65" s="13" customFormat="1" ht="11.25">
      <c r="B178" s="195"/>
      <c r="C178" s="196"/>
      <c r="D178" s="187" t="s">
        <v>169</v>
      </c>
      <c r="E178" s="197" t="s">
        <v>19</v>
      </c>
      <c r="F178" s="198" t="s">
        <v>2664</v>
      </c>
      <c r="G178" s="196"/>
      <c r="H178" s="199">
        <v>24.7</v>
      </c>
      <c r="I178" s="200"/>
      <c r="J178" s="196"/>
      <c r="K178" s="196"/>
      <c r="L178" s="201"/>
      <c r="M178" s="202"/>
      <c r="N178" s="203"/>
      <c r="O178" s="203"/>
      <c r="P178" s="203"/>
      <c r="Q178" s="203"/>
      <c r="R178" s="203"/>
      <c r="S178" s="203"/>
      <c r="T178" s="204"/>
      <c r="AT178" s="205" t="s">
        <v>169</v>
      </c>
      <c r="AU178" s="205" t="s">
        <v>83</v>
      </c>
      <c r="AV178" s="13" t="s">
        <v>83</v>
      </c>
      <c r="AW178" s="13" t="s">
        <v>34</v>
      </c>
      <c r="AX178" s="13" t="s">
        <v>73</v>
      </c>
      <c r="AY178" s="205" t="s">
        <v>149</v>
      </c>
    </row>
    <row r="179" spans="1:65" s="14" customFormat="1" ht="11.25">
      <c r="B179" s="206"/>
      <c r="C179" s="207"/>
      <c r="D179" s="187" t="s">
        <v>169</v>
      </c>
      <c r="E179" s="208" t="s">
        <v>19</v>
      </c>
      <c r="F179" s="209" t="s">
        <v>2635</v>
      </c>
      <c r="G179" s="207"/>
      <c r="H179" s="208" t="s">
        <v>19</v>
      </c>
      <c r="I179" s="210"/>
      <c r="J179" s="207"/>
      <c r="K179" s="207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169</v>
      </c>
      <c r="AU179" s="215" t="s">
        <v>83</v>
      </c>
      <c r="AV179" s="14" t="s">
        <v>81</v>
      </c>
      <c r="AW179" s="14" t="s">
        <v>34</v>
      </c>
      <c r="AX179" s="14" t="s">
        <v>73</v>
      </c>
      <c r="AY179" s="215" t="s">
        <v>149</v>
      </c>
    </row>
    <row r="180" spans="1:65" s="13" customFormat="1" ht="11.25">
      <c r="B180" s="195"/>
      <c r="C180" s="196"/>
      <c r="D180" s="187" t="s">
        <v>169</v>
      </c>
      <c r="E180" s="197" t="s">
        <v>19</v>
      </c>
      <c r="F180" s="198" t="s">
        <v>2665</v>
      </c>
      <c r="G180" s="196"/>
      <c r="H180" s="199">
        <v>17.468</v>
      </c>
      <c r="I180" s="200"/>
      <c r="J180" s="196"/>
      <c r="K180" s="196"/>
      <c r="L180" s="201"/>
      <c r="M180" s="202"/>
      <c r="N180" s="203"/>
      <c r="O180" s="203"/>
      <c r="P180" s="203"/>
      <c r="Q180" s="203"/>
      <c r="R180" s="203"/>
      <c r="S180" s="203"/>
      <c r="T180" s="204"/>
      <c r="AT180" s="205" t="s">
        <v>169</v>
      </c>
      <c r="AU180" s="205" t="s">
        <v>83</v>
      </c>
      <c r="AV180" s="13" t="s">
        <v>83</v>
      </c>
      <c r="AW180" s="13" t="s">
        <v>34</v>
      </c>
      <c r="AX180" s="13" t="s">
        <v>73</v>
      </c>
      <c r="AY180" s="205" t="s">
        <v>149</v>
      </c>
    </row>
    <row r="181" spans="1:65" s="14" customFormat="1" ht="11.25">
      <c r="B181" s="206"/>
      <c r="C181" s="207"/>
      <c r="D181" s="187" t="s">
        <v>169</v>
      </c>
      <c r="E181" s="208" t="s">
        <v>19</v>
      </c>
      <c r="F181" s="209" t="s">
        <v>2653</v>
      </c>
      <c r="G181" s="207"/>
      <c r="H181" s="208" t="s">
        <v>19</v>
      </c>
      <c r="I181" s="210"/>
      <c r="J181" s="207"/>
      <c r="K181" s="207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169</v>
      </c>
      <c r="AU181" s="215" t="s">
        <v>83</v>
      </c>
      <c r="AV181" s="14" t="s">
        <v>81</v>
      </c>
      <c r="AW181" s="14" t="s">
        <v>34</v>
      </c>
      <c r="AX181" s="14" t="s">
        <v>73</v>
      </c>
      <c r="AY181" s="215" t="s">
        <v>149</v>
      </c>
    </row>
    <row r="182" spans="1:65" s="13" customFormat="1" ht="11.25">
      <c r="B182" s="195"/>
      <c r="C182" s="196"/>
      <c r="D182" s="187" t="s">
        <v>169</v>
      </c>
      <c r="E182" s="197" t="s">
        <v>19</v>
      </c>
      <c r="F182" s="198" t="s">
        <v>2654</v>
      </c>
      <c r="G182" s="196"/>
      <c r="H182" s="199">
        <v>8.1</v>
      </c>
      <c r="I182" s="200"/>
      <c r="J182" s="196"/>
      <c r="K182" s="196"/>
      <c r="L182" s="201"/>
      <c r="M182" s="202"/>
      <c r="N182" s="203"/>
      <c r="O182" s="203"/>
      <c r="P182" s="203"/>
      <c r="Q182" s="203"/>
      <c r="R182" s="203"/>
      <c r="S182" s="203"/>
      <c r="T182" s="204"/>
      <c r="AT182" s="205" t="s">
        <v>169</v>
      </c>
      <c r="AU182" s="205" t="s">
        <v>83</v>
      </c>
      <c r="AV182" s="13" t="s">
        <v>83</v>
      </c>
      <c r="AW182" s="13" t="s">
        <v>34</v>
      </c>
      <c r="AX182" s="13" t="s">
        <v>73</v>
      </c>
      <c r="AY182" s="205" t="s">
        <v>149</v>
      </c>
    </row>
    <row r="183" spans="1:65" s="2" customFormat="1" ht="16.5" customHeight="1">
      <c r="A183" s="35"/>
      <c r="B183" s="36"/>
      <c r="C183" s="174" t="s">
        <v>253</v>
      </c>
      <c r="D183" s="174" t="s">
        <v>151</v>
      </c>
      <c r="E183" s="175" t="s">
        <v>768</v>
      </c>
      <c r="F183" s="176" t="s">
        <v>769</v>
      </c>
      <c r="G183" s="177" t="s">
        <v>154</v>
      </c>
      <c r="H183" s="178">
        <v>50.695999999999998</v>
      </c>
      <c r="I183" s="179"/>
      <c r="J183" s="180">
        <f>ROUND(I183*H183,2)</f>
        <v>0</v>
      </c>
      <c r="K183" s="176" t="s">
        <v>155</v>
      </c>
      <c r="L183" s="40"/>
      <c r="M183" s="181" t="s">
        <v>19</v>
      </c>
      <c r="N183" s="182" t="s">
        <v>44</v>
      </c>
      <c r="O183" s="65"/>
      <c r="P183" s="183">
        <f>O183*H183</f>
        <v>0</v>
      </c>
      <c r="Q183" s="183">
        <v>2.0000000000000001E-4</v>
      </c>
      <c r="R183" s="183">
        <f>Q183*H183</f>
        <v>1.0139199999999999E-2</v>
      </c>
      <c r="S183" s="183">
        <v>0</v>
      </c>
      <c r="T183" s="18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5" t="s">
        <v>156</v>
      </c>
      <c r="AT183" s="185" t="s">
        <v>151</v>
      </c>
      <c r="AU183" s="185" t="s">
        <v>83</v>
      </c>
      <c r="AY183" s="18" t="s">
        <v>149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8" t="s">
        <v>81</v>
      </c>
      <c r="BK183" s="186">
        <f>ROUND(I183*H183,2)</f>
        <v>0</v>
      </c>
      <c r="BL183" s="18" t="s">
        <v>156</v>
      </c>
      <c r="BM183" s="185" t="s">
        <v>2667</v>
      </c>
    </row>
    <row r="184" spans="1:65" s="2" customFormat="1" ht="11.25">
      <c r="A184" s="35"/>
      <c r="B184" s="36"/>
      <c r="C184" s="37"/>
      <c r="D184" s="187" t="s">
        <v>158</v>
      </c>
      <c r="E184" s="37"/>
      <c r="F184" s="188" t="s">
        <v>771</v>
      </c>
      <c r="G184" s="37"/>
      <c r="H184" s="37"/>
      <c r="I184" s="189"/>
      <c r="J184" s="37"/>
      <c r="K184" s="37"/>
      <c r="L184" s="40"/>
      <c r="M184" s="190"/>
      <c r="N184" s="191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158</v>
      </c>
      <c r="AU184" s="18" t="s">
        <v>83</v>
      </c>
    </row>
    <row r="185" spans="1:65" s="2" customFormat="1" ht="11.25">
      <c r="A185" s="35"/>
      <c r="B185" s="36"/>
      <c r="C185" s="37"/>
      <c r="D185" s="192" t="s">
        <v>160</v>
      </c>
      <c r="E185" s="37"/>
      <c r="F185" s="193" t="s">
        <v>772</v>
      </c>
      <c r="G185" s="37"/>
      <c r="H185" s="37"/>
      <c r="I185" s="189"/>
      <c r="J185" s="37"/>
      <c r="K185" s="37"/>
      <c r="L185" s="40"/>
      <c r="M185" s="190"/>
      <c r="N185" s="191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160</v>
      </c>
      <c r="AU185" s="18" t="s">
        <v>83</v>
      </c>
    </row>
    <row r="186" spans="1:65" s="14" customFormat="1" ht="11.25">
      <c r="B186" s="206"/>
      <c r="C186" s="207"/>
      <c r="D186" s="187" t="s">
        <v>169</v>
      </c>
      <c r="E186" s="208" t="s">
        <v>19</v>
      </c>
      <c r="F186" s="209" t="s">
        <v>731</v>
      </c>
      <c r="G186" s="207"/>
      <c r="H186" s="208" t="s">
        <v>19</v>
      </c>
      <c r="I186" s="210"/>
      <c r="J186" s="207"/>
      <c r="K186" s="207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169</v>
      </c>
      <c r="AU186" s="215" t="s">
        <v>83</v>
      </c>
      <c r="AV186" s="14" t="s">
        <v>81</v>
      </c>
      <c r="AW186" s="14" t="s">
        <v>34</v>
      </c>
      <c r="AX186" s="14" t="s">
        <v>73</v>
      </c>
      <c r="AY186" s="215" t="s">
        <v>149</v>
      </c>
    </row>
    <row r="187" spans="1:65" s="13" customFormat="1" ht="11.25">
      <c r="B187" s="195"/>
      <c r="C187" s="196"/>
      <c r="D187" s="187" t="s">
        <v>169</v>
      </c>
      <c r="E187" s="197" t="s">
        <v>19</v>
      </c>
      <c r="F187" s="198" t="s">
        <v>2663</v>
      </c>
      <c r="G187" s="196"/>
      <c r="H187" s="199">
        <v>14.438000000000001</v>
      </c>
      <c r="I187" s="200"/>
      <c r="J187" s="196"/>
      <c r="K187" s="196"/>
      <c r="L187" s="201"/>
      <c r="M187" s="202"/>
      <c r="N187" s="203"/>
      <c r="O187" s="203"/>
      <c r="P187" s="203"/>
      <c r="Q187" s="203"/>
      <c r="R187" s="203"/>
      <c r="S187" s="203"/>
      <c r="T187" s="204"/>
      <c r="AT187" s="205" t="s">
        <v>169</v>
      </c>
      <c r="AU187" s="205" t="s">
        <v>83</v>
      </c>
      <c r="AV187" s="13" t="s">
        <v>83</v>
      </c>
      <c r="AW187" s="13" t="s">
        <v>34</v>
      </c>
      <c r="AX187" s="13" t="s">
        <v>73</v>
      </c>
      <c r="AY187" s="205" t="s">
        <v>149</v>
      </c>
    </row>
    <row r="188" spans="1:65" s="14" customFormat="1" ht="11.25">
      <c r="B188" s="206"/>
      <c r="C188" s="207"/>
      <c r="D188" s="187" t="s">
        <v>169</v>
      </c>
      <c r="E188" s="208" t="s">
        <v>19</v>
      </c>
      <c r="F188" s="209" t="s">
        <v>759</v>
      </c>
      <c r="G188" s="207"/>
      <c r="H188" s="208" t="s">
        <v>19</v>
      </c>
      <c r="I188" s="210"/>
      <c r="J188" s="207"/>
      <c r="K188" s="207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169</v>
      </c>
      <c r="AU188" s="215" t="s">
        <v>83</v>
      </c>
      <c r="AV188" s="14" t="s">
        <v>81</v>
      </c>
      <c r="AW188" s="14" t="s">
        <v>34</v>
      </c>
      <c r="AX188" s="14" t="s">
        <v>73</v>
      </c>
      <c r="AY188" s="215" t="s">
        <v>149</v>
      </c>
    </row>
    <row r="189" spans="1:65" s="13" customFormat="1" ht="11.25">
      <c r="B189" s="195"/>
      <c r="C189" s="196"/>
      <c r="D189" s="187" t="s">
        <v>169</v>
      </c>
      <c r="E189" s="197" t="s">
        <v>19</v>
      </c>
      <c r="F189" s="198" t="s">
        <v>2664</v>
      </c>
      <c r="G189" s="196"/>
      <c r="H189" s="199">
        <v>24.7</v>
      </c>
      <c r="I189" s="200"/>
      <c r="J189" s="196"/>
      <c r="K189" s="196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169</v>
      </c>
      <c r="AU189" s="205" t="s">
        <v>83</v>
      </c>
      <c r="AV189" s="13" t="s">
        <v>83</v>
      </c>
      <c r="AW189" s="13" t="s">
        <v>34</v>
      </c>
      <c r="AX189" s="13" t="s">
        <v>73</v>
      </c>
      <c r="AY189" s="205" t="s">
        <v>149</v>
      </c>
    </row>
    <row r="190" spans="1:65" s="14" customFormat="1" ht="11.25">
      <c r="B190" s="206"/>
      <c r="C190" s="207"/>
      <c r="D190" s="187" t="s">
        <v>169</v>
      </c>
      <c r="E190" s="208" t="s">
        <v>19</v>
      </c>
      <c r="F190" s="209" t="s">
        <v>2635</v>
      </c>
      <c r="G190" s="207"/>
      <c r="H190" s="208" t="s">
        <v>19</v>
      </c>
      <c r="I190" s="210"/>
      <c r="J190" s="207"/>
      <c r="K190" s="207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169</v>
      </c>
      <c r="AU190" s="215" t="s">
        <v>83</v>
      </c>
      <c r="AV190" s="14" t="s">
        <v>81</v>
      </c>
      <c r="AW190" s="14" t="s">
        <v>34</v>
      </c>
      <c r="AX190" s="14" t="s">
        <v>73</v>
      </c>
      <c r="AY190" s="215" t="s">
        <v>149</v>
      </c>
    </row>
    <row r="191" spans="1:65" s="13" customFormat="1" ht="11.25">
      <c r="B191" s="195"/>
      <c r="C191" s="196"/>
      <c r="D191" s="187" t="s">
        <v>169</v>
      </c>
      <c r="E191" s="197" t="s">
        <v>19</v>
      </c>
      <c r="F191" s="198" t="s">
        <v>2665</v>
      </c>
      <c r="G191" s="196"/>
      <c r="H191" s="199">
        <v>17.468</v>
      </c>
      <c r="I191" s="200"/>
      <c r="J191" s="196"/>
      <c r="K191" s="196"/>
      <c r="L191" s="201"/>
      <c r="M191" s="202"/>
      <c r="N191" s="203"/>
      <c r="O191" s="203"/>
      <c r="P191" s="203"/>
      <c r="Q191" s="203"/>
      <c r="R191" s="203"/>
      <c r="S191" s="203"/>
      <c r="T191" s="204"/>
      <c r="AT191" s="205" t="s">
        <v>169</v>
      </c>
      <c r="AU191" s="205" t="s">
        <v>83</v>
      </c>
      <c r="AV191" s="13" t="s">
        <v>83</v>
      </c>
      <c r="AW191" s="13" t="s">
        <v>34</v>
      </c>
      <c r="AX191" s="13" t="s">
        <v>73</v>
      </c>
      <c r="AY191" s="205" t="s">
        <v>149</v>
      </c>
    </row>
    <row r="192" spans="1:65" s="14" customFormat="1" ht="11.25">
      <c r="B192" s="206"/>
      <c r="C192" s="207"/>
      <c r="D192" s="187" t="s">
        <v>169</v>
      </c>
      <c r="E192" s="208" t="s">
        <v>19</v>
      </c>
      <c r="F192" s="209" t="s">
        <v>773</v>
      </c>
      <c r="G192" s="207"/>
      <c r="H192" s="208" t="s">
        <v>19</v>
      </c>
      <c r="I192" s="210"/>
      <c r="J192" s="207"/>
      <c r="K192" s="207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169</v>
      </c>
      <c r="AU192" s="215" t="s">
        <v>83</v>
      </c>
      <c r="AV192" s="14" t="s">
        <v>81</v>
      </c>
      <c r="AW192" s="14" t="s">
        <v>34</v>
      </c>
      <c r="AX192" s="14" t="s">
        <v>73</v>
      </c>
      <c r="AY192" s="215" t="s">
        <v>149</v>
      </c>
    </row>
    <row r="193" spans="1:65" s="14" customFormat="1" ht="11.25">
      <c r="B193" s="206"/>
      <c r="C193" s="207"/>
      <c r="D193" s="187" t="s">
        <v>169</v>
      </c>
      <c r="E193" s="208" t="s">
        <v>19</v>
      </c>
      <c r="F193" s="209" t="s">
        <v>731</v>
      </c>
      <c r="G193" s="207"/>
      <c r="H193" s="208" t="s">
        <v>19</v>
      </c>
      <c r="I193" s="210"/>
      <c r="J193" s="207"/>
      <c r="K193" s="207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169</v>
      </c>
      <c r="AU193" s="215" t="s">
        <v>83</v>
      </c>
      <c r="AV193" s="14" t="s">
        <v>81</v>
      </c>
      <c r="AW193" s="14" t="s">
        <v>34</v>
      </c>
      <c r="AX193" s="14" t="s">
        <v>73</v>
      </c>
      <c r="AY193" s="215" t="s">
        <v>149</v>
      </c>
    </row>
    <row r="194" spans="1:65" s="13" customFormat="1" ht="11.25">
      <c r="B194" s="195"/>
      <c r="C194" s="196"/>
      <c r="D194" s="187" t="s">
        <v>169</v>
      </c>
      <c r="E194" s="197" t="s">
        <v>19</v>
      </c>
      <c r="F194" s="198" t="s">
        <v>2668</v>
      </c>
      <c r="G194" s="196"/>
      <c r="H194" s="199">
        <v>-1.575</v>
      </c>
      <c r="I194" s="200"/>
      <c r="J194" s="196"/>
      <c r="K194" s="196"/>
      <c r="L194" s="201"/>
      <c r="M194" s="202"/>
      <c r="N194" s="203"/>
      <c r="O194" s="203"/>
      <c r="P194" s="203"/>
      <c r="Q194" s="203"/>
      <c r="R194" s="203"/>
      <c r="S194" s="203"/>
      <c r="T194" s="204"/>
      <c r="AT194" s="205" t="s">
        <v>169</v>
      </c>
      <c r="AU194" s="205" t="s">
        <v>83</v>
      </c>
      <c r="AV194" s="13" t="s">
        <v>83</v>
      </c>
      <c r="AW194" s="13" t="s">
        <v>34</v>
      </c>
      <c r="AX194" s="13" t="s">
        <v>73</v>
      </c>
      <c r="AY194" s="205" t="s">
        <v>149</v>
      </c>
    </row>
    <row r="195" spans="1:65" s="14" customFormat="1" ht="11.25">
      <c r="B195" s="206"/>
      <c r="C195" s="207"/>
      <c r="D195" s="187" t="s">
        <v>169</v>
      </c>
      <c r="E195" s="208" t="s">
        <v>19</v>
      </c>
      <c r="F195" s="209" t="s">
        <v>759</v>
      </c>
      <c r="G195" s="207"/>
      <c r="H195" s="208" t="s">
        <v>19</v>
      </c>
      <c r="I195" s="210"/>
      <c r="J195" s="207"/>
      <c r="K195" s="207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169</v>
      </c>
      <c r="AU195" s="215" t="s">
        <v>83</v>
      </c>
      <c r="AV195" s="14" t="s">
        <v>81</v>
      </c>
      <c r="AW195" s="14" t="s">
        <v>34</v>
      </c>
      <c r="AX195" s="14" t="s">
        <v>73</v>
      </c>
      <c r="AY195" s="215" t="s">
        <v>149</v>
      </c>
    </row>
    <row r="196" spans="1:65" s="13" customFormat="1" ht="11.25">
      <c r="B196" s="195"/>
      <c r="C196" s="196"/>
      <c r="D196" s="187" t="s">
        <v>169</v>
      </c>
      <c r="E196" s="197" t="s">
        <v>19</v>
      </c>
      <c r="F196" s="198" t="s">
        <v>2669</v>
      </c>
      <c r="G196" s="196"/>
      <c r="H196" s="199">
        <v>-2.2799999999999998</v>
      </c>
      <c r="I196" s="200"/>
      <c r="J196" s="196"/>
      <c r="K196" s="196"/>
      <c r="L196" s="201"/>
      <c r="M196" s="202"/>
      <c r="N196" s="203"/>
      <c r="O196" s="203"/>
      <c r="P196" s="203"/>
      <c r="Q196" s="203"/>
      <c r="R196" s="203"/>
      <c r="S196" s="203"/>
      <c r="T196" s="204"/>
      <c r="AT196" s="205" t="s">
        <v>169</v>
      </c>
      <c r="AU196" s="205" t="s">
        <v>83</v>
      </c>
      <c r="AV196" s="13" t="s">
        <v>83</v>
      </c>
      <c r="AW196" s="13" t="s">
        <v>34</v>
      </c>
      <c r="AX196" s="13" t="s">
        <v>73</v>
      </c>
      <c r="AY196" s="205" t="s">
        <v>149</v>
      </c>
    </row>
    <row r="197" spans="1:65" s="14" customFormat="1" ht="11.25">
      <c r="B197" s="206"/>
      <c r="C197" s="207"/>
      <c r="D197" s="187" t="s">
        <v>169</v>
      </c>
      <c r="E197" s="208" t="s">
        <v>19</v>
      </c>
      <c r="F197" s="209" t="s">
        <v>2635</v>
      </c>
      <c r="G197" s="207"/>
      <c r="H197" s="208" t="s">
        <v>19</v>
      </c>
      <c r="I197" s="210"/>
      <c r="J197" s="207"/>
      <c r="K197" s="207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169</v>
      </c>
      <c r="AU197" s="215" t="s">
        <v>83</v>
      </c>
      <c r="AV197" s="14" t="s">
        <v>81</v>
      </c>
      <c r="AW197" s="14" t="s">
        <v>34</v>
      </c>
      <c r="AX197" s="14" t="s">
        <v>73</v>
      </c>
      <c r="AY197" s="215" t="s">
        <v>149</v>
      </c>
    </row>
    <row r="198" spans="1:65" s="13" customFormat="1" ht="11.25">
      <c r="B198" s="195"/>
      <c r="C198" s="196"/>
      <c r="D198" s="187" t="s">
        <v>169</v>
      </c>
      <c r="E198" s="197" t="s">
        <v>19</v>
      </c>
      <c r="F198" s="198" t="s">
        <v>2670</v>
      </c>
      <c r="G198" s="196"/>
      <c r="H198" s="199">
        <v>-2.0550000000000002</v>
      </c>
      <c r="I198" s="200"/>
      <c r="J198" s="196"/>
      <c r="K198" s="196"/>
      <c r="L198" s="201"/>
      <c r="M198" s="202"/>
      <c r="N198" s="203"/>
      <c r="O198" s="203"/>
      <c r="P198" s="203"/>
      <c r="Q198" s="203"/>
      <c r="R198" s="203"/>
      <c r="S198" s="203"/>
      <c r="T198" s="204"/>
      <c r="AT198" s="205" t="s">
        <v>169</v>
      </c>
      <c r="AU198" s="205" t="s">
        <v>83</v>
      </c>
      <c r="AV198" s="13" t="s">
        <v>83</v>
      </c>
      <c r="AW198" s="13" t="s">
        <v>34</v>
      </c>
      <c r="AX198" s="13" t="s">
        <v>73</v>
      </c>
      <c r="AY198" s="205" t="s">
        <v>149</v>
      </c>
    </row>
    <row r="199" spans="1:65" s="2" customFormat="1" ht="16.5" customHeight="1">
      <c r="A199" s="35"/>
      <c r="B199" s="36"/>
      <c r="C199" s="174" t="s">
        <v>262</v>
      </c>
      <c r="D199" s="174" t="s">
        <v>151</v>
      </c>
      <c r="E199" s="175" t="s">
        <v>778</v>
      </c>
      <c r="F199" s="176" t="s">
        <v>779</v>
      </c>
      <c r="G199" s="177" t="s">
        <v>154</v>
      </c>
      <c r="H199" s="178">
        <v>50.695999999999998</v>
      </c>
      <c r="I199" s="179"/>
      <c r="J199" s="180">
        <f>ROUND(I199*H199,2)</f>
        <v>0</v>
      </c>
      <c r="K199" s="176" t="s">
        <v>155</v>
      </c>
      <c r="L199" s="40"/>
      <c r="M199" s="181" t="s">
        <v>19</v>
      </c>
      <c r="N199" s="182" t="s">
        <v>44</v>
      </c>
      <c r="O199" s="65"/>
      <c r="P199" s="183">
        <f>O199*H199</f>
        <v>0</v>
      </c>
      <c r="Q199" s="183">
        <v>3.3800000000000002E-3</v>
      </c>
      <c r="R199" s="183">
        <f>Q199*H199</f>
        <v>0.17135248</v>
      </c>
      <c r="S199" s="183">
        <v>0</v>
      </c>
      <c r="T199" s="18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156</v>
      </c>
      <c r="AT199" s="185" t="s">
        <v>151</v>
      </c>
      <c r="AU199" s="185" t="s">
        <v>83</v>
      </c>
      <c r="AY199" s="18" t="s">
        <v>149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8" t="s">
        <v>81</v>
      </c>
      <c r="BK199" s="186">
        <f>ROUND(I199*H199,2)</f>
        <v>0</v>
      </c>
      <c r="BL199" s="18" t="s">
        <v>156</v>
      </c>
      <c r="BM199" s="185" t="s">
        <v>2671</v>
      </c>
    </row>
    <row r="200" spans="1:65" s="2" customFormat="1" ht="11.25">
      <c r="A200" s="35"/>
      <c r="B200" s="36"/>
      <c r="C200" s="37"/>
      <c r="D200" s="187" t="s">
        <v>158</v>
      </c>
      <c r="E200" s="37"/>
      <c r="F200" s="188" t="s">
        <v>781</v>
      </c>
      <c r="G200" s="37"/>
      <c r="H200" s="37"/>
      <c r="I200" s="189"/>
      <c r="J200" s="37"/>
      <c r="K200" s="37"/>
      <c r="L200" s="40"/>
      <c r="M200" s="190"/>
      <c r="N200" s="191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158</v>
      </c>
      <c r="AU200" s="18" t="s">
        <v>83</v>
      </c>
    </row>
    <row r="201" spans="1:65" s="2" customFormat="1" ht="11.25">
      <c r="A201" s="35"/>
      <c r="B201" s="36"/>
      <c r="C201" s="37"/>
      <c r="D201" s="192" t="s">
        <v>160</v>
      </c>
      <c r="E201" s="37"/>
      <c r="F201" s="193" t="s">
        <v>782</v>
      </c>
      <c r="G201" s="37"/>
      <c r="H201" s="37"/>
      <c r="I201" s="189"/>
      <c r="J201" s="37"/>
      <c r="K201" s="37"/>
      <c r="L201" s="40"/>
      <c r="M201" s="190"/>
      <c r="N201" s="191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160</v>
      </c>
      <c r="AU201" s="18" t="s">
        <v>83</v>
      </c>
    </row>
    <row r="202" spans="1:65" s="14" customFormat="1" ht="11.25">
      <c r="B202" s="206"/>
      <c r="C202" s="207"/>
      <c r="D202" s="187" t="s">
        <v>169</v>
      </c>
      <c r="E202" s="208" t="s">
        <v>19</v>
      </c>
      <c r="F202" s="209" t="s">
        <v>731</v>
      </c>
      <c r="G202" s="207"/>
      <c r="H202" s="208" t="s">
        <v>19</v>
      </c>
      <c r="I202" s="210"/>
      <c r="J202" s="207"/>
      <c r="K202" s="207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169</v>
      </c>
      <c r="AU202" s="215" t="s">
        <v>83</v>
      </c>
      <c r="AV202" s="14" t="s">
        <v>81</v>
      </c>
      <c r="AW202" s="14" t="s">
        <v>34</v>
      </c>
      <c r="AX202" s="14" t="s">
        <v>73</v>
      </c>
      <c r="AY202" s="215" t="s">
        <v>149</v>
      </c>
    </row>
    <row r="203" spans="1:65" s="13" customFormat="1" ht="11.25">
      <c r="B203" s="195"/>
      <c r="C203" s="196"/>
      <c r="D203" s="187" t="s">
        <v>169</v>
      </c>
      <c r="E203" s="197" t="s">
        <v>19</v>
      </c>
      <c r="F203" s="198" t="s">
        <v>2663</v>
      </c>
      <c r="G203" s="196"/>
      <c r="H203" s="199">
        <v>14.438000000000001</v>
      </c>
      <c r="I203" s="200"/>
      <c r="J203" s="196"/>
      <c r="K203" s="196"/>
      <c r="L203" s="201"/>
      <c r="M203" s="202"/>
      <c r="N203" s="203"/>
      <c r="O203" s="203"/>
      <c r="P203" s="203"/>
      <c r="Q203" s="203"/>
      <c r="R203" s="203"/>
      <c r="S203" s="203"/>
      <c r="T203" s="204"/>
      <c r="AT203" s="205" t="s">
        <v>169</v>
      </c>
      <c r="AU203" s="205" t="s">
        <v>83</v>
      </c>
      <c r="AV203" s="13" t="s">
        <v>83</v>
      </c>
      <c r="AW203" s="13" t="s">
        <v>34</v>
      </c>
      <c r="AX203" s="13" t="s">
        <v>73</v>
      </c>
      <c r="AY203" s="205" t="s">
        <v>149</v>
      </c>
    </row>
    <row r="204" spans="1:65" s="14" customFormat="1" ht="11.25">
      <c r="B204" s="206"/>
      <c r="C204" s="207"/>
      <c r="D204" s="187" t="s">
        <v>169</v>
      </c>
      <c r="E204" s="208" t="s">
        <v>19</v>
      </c>
      <c r="F204" s="209" t="s">
        <v>759</v>
      </c>
      <c r="G204" s="207"/>
      <c r="H204" s="208" t="s">
        <v>19</v>
      </c>
      <c r="I204" s="210"/>
      <c r="J204" s="207"/>
      <c r="K204" s="207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169</v>
      </c>
      <c r="AU204" s="215" t="s">
        <v>83</v>
      </c>
      <c r="AV204" s="14" t="s">
        <v>81</v>
      </c>
      <c r="AW204" s="14" t="s">
        <v>34</v>
      </c>
      <c r="AX204" s="14" t="s">
        <v>73</v>
      </c>
      <c r="AY204" s="215" t="s">
        <v>149</v>
      </c>
    </row>
    <row r="205" spans="1:65" s="13" customFormat="1" ht="11.25">
      <c r="B205" s="195"/>
      <c r="C205" s="196"/>
      <c r="D205" s="187" t="s">
        <v>169</v>
      </c>
      <c r="E205" s="197" t="s">
        <v>19</v>
      </c>
      <c r="F205" s="198" t="s">
        <v>2664</v>
      </c>
      <c r="G205" s="196"/>
      <c r="H205" s="199">
        <v>24.7</v>
      </c>
      <c r="I205" s="200"/>
      <c r="J205" s="196"/>
      <c r="K205" s="196"/>
      <c r="L205" s="201"/>
      <c r="M205" s="202"/>
      <c r="N205" s="203"/>
      <c r="O205" s="203"/>
      <c r="P205" s="203"/>
      <c r="Q205" s="203"/>
      <c r="R205" s="203"/>
      <c r="S205" s="203"/>
      <c r="T205" s="204"/>
      <c r="AT205" s="205" t="s">
        <v>169</v>
      </c>
      <c r="AU205" s="205" t="s">
        <v>83</v>
      </c>
      <c r="AV205" s="13" t="s">
        <v>83</v>
      </c>
      <c r="AW205" s="13" t="s">
        <v>34</v>
      </c>
      <c r="AX205" s="13" t="s">
        <v>73</v>
      </c>
      <c r="AY205" s="205" t="s">
        <v>149</v>
      </c>
    </row>
    <row r="206" spans="1:65" s="14" customFormat="1" ht="11.25">
      <c r="B206" s="206"/>
      <c r="C206" s="207"/>
      <c r="D206" s="187" t="s">
        <v>169</v>
      </c>
      <c r="E206" s="208" t="s">
        <v>19</v>
      </c>
      <c r="F206" s="209" t="s">
        <v>2635</v>
      </c>
      <c r="G206" s="207"/>
      <c r="H206" s="208" t="s">
        <v>19</v>
      </c>
      <c r="I206" s="210"/>
      <c r="J206" s="207"/>
      <c r="K206" s="207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169</v>
      </c>
      <c r="AU206" s="215" t="s">
        <v>83</v>
      </c>
      <c r="AV206" s="14" t="s">
        <v>81</v>
      </c>
      <c r="AW206" s="14" t="s">
        <v>34</v>
      </c>
      <c r="AX206" s="14" t="s">
        <v>73</v>
      </c>
      <c r="AY206" s="215" t="s">
        <v>149</v>
      </c>
    </row>
    <row r="207" spans="1:65" s="13" customFormat="1" ht="11.25">
      <c r="B207" s="195"/>
      <c r="C207" s="196"/>
      <c r="D207" s="187" t="s">
        <v>169</v>
      </c>
      <c r="E207" s="197" t="s">
        <v>19</v>
      </c>
      <c r="F207" s="198" t="s">
        <v>2665</v>
      </c>
      <c r="G207" s="196"/>
      <c r="H207" s="199">
        <v>17.468</v>
      </c>
      <c r="I207" s="200"/>
      <c r="J207" s="196"/>
      <c r="K207" s="196"/>
      <c r="L207" s="201"/>
      <c r="M207" s="202"/>
      <c r="N207" s="203"/>
      <c r="O207" s="203"/>
      <c r="P207" s="203"/>
      <c r="Q207" s="203"/>
      <c r="R207" s="203"/>
      <c r="S207" s="203"/>
      <c r="T207" s="204"/>
      <c r="AT207" s="205" t="s">
        <v>169</v>
      </c>
      <c r="AU207" s="205" t="s">
        <v>83</v>
      </c>
      <c r="AV207" s="13" t="s">
        <v>83</v>
      </c>
      <c r="AW207" s="13" t="s">
        <v>34</v>
      </c>
      <c r="AX207" s="13" t="s">
        <v>73</v>
      </c>
      <c r="AY207" s="205" t="s">
        <v>149</v>
      </c>
    </row>
    <row r="208" spans="1:65" s="14" customFormat="1" ht="11.25">
      <c r="B208" s="206"/>
      <c r="C208" s="207"/>
      <c r="D208" s="187" t="s">
        <v>169</v>
      </c>
      <c r="E208" s="208" t="s">
        <v>19</v>
      </c>
      <c r="F208" s="209" t="s">
        <v>773</v>
      </c>
      <c r="G208" s="207"/>
      <c r="H208" s="208" t="s">
        <v>19</v>
      </c>
      <c r="I208" s="210"/>
      <c r="J208" s="207"/>
      <c r="K208" s="207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169</v>
      </c>
      <c r="AU208" s="215" t="s">
        <v>83</v>
      </c>
      <c r="AV208" s="14" t="s">
        <v>81</v>
      </c>
      <c r="AW208" s="14" t="s">
        <v>34</v>
      </c>
      <c r="AX208" s="14" t="s">
        <v>73</v>
      </c>
      <c r="AY208" s="215" t="s">
        <v>149</v>
      </c>
    </row>
    <row r="209" spans="1:65" s="14" customFormat="1" ht="11.25">
      <c r="B209" s="206"/>
      <c r="C209" s="207"/>
      <c r="D209" s="187" t="s">
        <v>169</v>
      </c>
      <c r="E209" s="208" t="s">
        <v>19</v>
      </c>
      <c r="F209" s="209" t="s">
        <v>731</v>
      </c>
      <c r="G209" s="207"/>
      <c r="H209" s="208" t="s">
        <v>19</v>
      </c>
      <c r="I209" s="210"/>
      <c r="J209" s="207"/>
      <c r="K209" s="207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169</v>
      </c>
      <c r="AU209" s="215" t="s">
        <v>83</v>
      </c>
      <c r="AV209" s="14" t="s">
        <v>81</v>
      </c>
      <c r="AW209" s="14" t="s">
        <v>34</v>
      </c>
      <c r="AX209" s="14" t="s">
        <v>73</v>
      </c>
      <c r="AY209" s="215" t="s">
        <v>149</v>
      </c>
    </row>
    <row r="210" spans="1:65" s="13" customFormat="1" ht="11.25">
      <c r="B210" s="195"/>
      <c r="C210" s="196"/>
      <c r="D210" s="187" t="s">
        <v>169</v>
      </c>
      <c r="E210" s="197" t="s">
        <v>19</v>
      </c>
      <c r="F210" s="198" t="s">
        <v>2668</v>
      </c>
      <c r="G210" s="196"/>
      <c r="H210" s="199">
        <v>-1.575</v>
      </c>
      <c r="I210" s="200"/>
      <c r="J210" s="196"/>
      <c r="K210" s="196"/>
      <c r="L210" s="201"/>
      <c r="M210" s="202"/>
      <c r="N210" s="203"/>
      <c r="O210" s="203"/>
      <c r="P210" s="203"/>
      <c r="Q210" s="203"/>
      <c r="R210" s="203"/>
      <c r="S210" s="203"/>
      <c r="T210" s="204"/>
      <c r="AT210" s="205" t="s">
        <v>169</v>
      </c>
      <c r="AU210" s="205" t="s">
        <v>83</v>
      </c>
      <c r="AV210" s="13" t="s">
        <v>83</v>
      </c>
      <c r="AW210" s="13" t="s">
        <v>34</v>
      </c>
      <c r="AX210" s="13" t="s">
        <v>73</v>
      </c>
      <c r="AY210" s="205" t="s">
        <v>149</v>
      </c>
    </row>
    <row r="211" spans="1:65" s="14" customFormat="1" ht="11.25">
      <c r="B211" s="206"/>
      <c r="C211" s="207"/>
      <c r="D211" s="187" t="s">
        <v>169</v>
      </c>
      <c r="E211" s="208" t="s">
        <v>19</v>
      </c>
      <c r="F211" s="209" t="s">
        <v>759</v>
      </c>
      <c r="G211" s="207"/>
      <c r="H211" s="208" t="s">
        <v>19</v>
      </c>
      <c r="I211" s="210"/>
      <c r="J211" s="207"/>
      <c r="K211" s="207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169</v>
      </c>
      <c r="AU211" s="215" t="s">
        <v>83</v>
      </c>
      <c r="AV211" s="14" t="s">
        <v>81</v>
      </c>
      <c r="AW211" s="14" t="s">
        <v>34</v>
      </c>
      <c r="AX211" s="14" t="s">
        <v>73</v>
      </c>
      <c r="AY211" s="215" t="s">
        <v>149</v>
      </c>
    </row>
    <row r="212" spans="1:65" s="13" customFormat="1" ht="11.25">
      <c r="B212" s="195"/>
      <c r="C212" s="196"/>
      <c r="D212" s="187" t="s">
        <v>169</v>
      </c>
      <c r="E212" s="197" t="s">
        <v>19</v>
      </c>
      <c r="F212" s="198" t="s">
        <v>2669</v>
      </c>
      <c r="G212" s="196"/>
      <c r="H212" s="199">
        <v>-2.2799999999999998</v>
      </c>
      <c r="I212" s="200"/>
      <c r="J212" s="196"/>
      <c r="K212" s="196"/>
      <c r="L212" s="201"/>
      <c r="M212" s="202"/>
      <c r="N212" s="203"/>
      <c r="O212" s="203"/>
      <c r="P212" s="203"/>
      <c r="Q212" s="203"/>
      <c r="R212" s="203"/>
      <c r="S212" s="203"/>
      <c r="T212" s="204"/>
      <c r="AT212" s="205" t="s">
        <v>169</v>
      </c>
      <c r="AU212" s="205" t="s">
        <v>83</v>
      </c>
      <c r="AV212" s="13" t="s">
        <v>83</v>
      </c>
      <c r="AW212" s="13" t="s">
        <v>34</v>
      </c>
      <c r="AX212" s="13" t="s">
        <v>73</v>
      </c>
      <c r="AY212" s="205" t="s">
        <v>149</v>
      </c>
    </row>
    <row r="213" spans="1:65" s="14" customFormat="1" ht="11.25">
      <c r="B213" s="206"/>
      <c r="C213" s="207"/>
      <c r="D213" s="187" t="s">
        <v>169</v>
      </c>
      <c r="E213" s="208" t="s">
        <v>19</v>
      </c>
      <c r="F213" s="209" t="s">
        <v>2635</v>
      </c>
      <c r="G213" s="207"/>
      <c r="H213" s="208" t="s">
        <v>19</v>
      </c>
      <c r="I213" s="210"/>
      <c r="J213" s="207"/>
      <c r="K213" s="207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169</v>
      </c>
      <c r="AU213" s="215" t="s">
        <v>83</v>
      </c>
      <c r="AV213" s="14" t="s">
        <v>81</v>
      </c>
      <c r="AW213" s="14" t="s">
        <v>34</v>
      </c>
      <c r="AX213" s="14" t="s">
        <v>73</v>
      </c>
      <c r="AY213" s="215" t="s">
        <v>149</v>
      </c>
    </row>
    <row r="214" spans="1:65" s="13" customFormat="1" ht="11.25">
      <c r="B214" s="195"/>
      <c r="C214" s="196"/>
      <c r="D214" s="187" t="s">
        <v>169</v>
      </c>
      <c r="E214" s="197" t="s">
        <v>19</v>
      </c>
      <c r="F214" s="198" t="s">
        <v>2670</v>
      </c>
      <c r="G214" s="196"/>
      <c r="H214" s="199">
        <v>-2.0550000000000002</v>
      </c>
      <c r="I214" s="200"/>
      <c r="J214" s="196"/>
      <c r="K214" s="196"/>
      <c r="L214" s="201"/>
      <c r="M214" s="202"/>
      <c r="N214" s="203"/>
      <c r="O214" s="203"/>
      <c r="P214" s="203"/>
      <c r="Q214" s="203"/>
      <c r="R214" s="203"/>
      <c r="S214" s="203"/>
      <c r="T214" s="204"/>
      <c r="AT214" s="205" t="s">
        <v>169</v>
      </c>
      <c r="AU214" s="205" t="s">
        <v>83</v>
      </c>
      <c r="AV214" s="13" t="s">
        <v>83</v>
      </c>
      <c r="AW214" s="13" t="s">
        <v>34</v>
      </c>
      <c r="AX214" s="13" t="s">
        <v>73</v>
      </c>
      <c r="AY214" s="205" t="s">
        <v>149</v>
      </c>
    </row>
    <row r="215" spans="1:65" s="2" customFormat="1" ht="16.5" customHeight="1">
      <c r="A215" s="35"/>
      <c r="B215" s="36"/>
      <c r="C215" s="174" t="s">
        <v>270</v>
      </c>
      <c r="D215" s="174" t="s">
        <v>151</v>
      </c>
      <c r="E215" s="175" t="s">
        <v>785</v>
      </c>
      <c r="F215" s="176" t="s">
        <v>786</v>
      </c>
      <c r="G215" s="177" t="s">
        <v>154</v>
      </c>
      <c r="H215" s="178">
        <v>14.01</v>
      </c>
      <c r="I215" s="179"/>
      <c r="J215" s="180">
        <f>ROUND(I215*H215,2)</f>
        <v>0</v>
      </c>
      <c r="K215" s="176" t="s">
        <v>155</v>
      </c>
      <c r="L215" s="40"/>
      <c r="M215" s="181" t="s">
        <v>19</v>
      </c>
      <c r="N215" s="182" t="s">
        <v>44</v>
      </c>
      <c r="O215" s="65"/>
      <c r="P215" s="183">
        <f>O215*H215</f>
        <v>0</v>
      </c>
      <c r="Q215" s="183">
        <v>1.8000000000000001E-4</v>
      </c>
      <c r="R215" s="183">
        <f>Q215*H215</f>
        <v>2.5218000000000003E-3</v>
      </c>
      <c r="S215" s="183">
        <v>0</v>
      </c>
      <c r="T215" s="18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5" t="s">
        <v>156</v>
      </c>
      <c r="AT215" s="185" t="s">
        <v>151</v>
      </c>
      <c r="AU215" s="185" t="s">
        <v>83</v>
      </c>
      <c r="AY215" s="18" t="s">
        <v>149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8" t="s">
        <v>81</v>
      </c>
      <c r="BK215" s="186">
        <f>ROUND(I215*H215,2)</f>
        <v>0</v>
      </c>
      <c r="BL215" s="18" t="s">
        <v>156</v>
      </c>
      <c r="BM215" s="185" t="s">
        <v>2672</v>
      </c>
    </row>
    <row r="216" spans="1:65" s="2" customFormat="1" ht="11.25">
      <c r="A216" s="35"/>
      <c r="B216" s="36"/>
      <c r="C216" s="37"/>
      <c r="D216" s="187" t="s">
        <v>158</v>
      </c>
      <c r="E216" s="37"/>
      <c r="F216" s="188" t="s">
        <v>788</v>
      </c>
      <c r="G216" s="37"/>
      <c r="H216" s="37"/>
      <c r="I216" s="189"/>
      <c r="J216" s="37"/>
      <c r="K216" s="37"/>
      <c r="L216" s="40"/>
      <c r="M216" s="190"/>
      <c r="N216" s="191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158</v>
      </c>
      <c r="AU216" s="18" t="s">
        <v>83</v>
      </c>
    </row>
    <row r="217" spans="1:65" s="2" customFormat="1" ht="11.25">
      <c r="A217" s="35"/>
      <c r="B217" s="36"/>
      <c r="C217" s="37"/>
      <c r="D217" s="192" t="s">
        <v>160</v>
      </c>
      <c r="E217" s="37"/>
      <c r="F217" s="193" t="s">
        <v>789</v>
      </c>
      <c r="G217" s="37"/>
      <c r="H217" s="37"/>
      <c r="I217" s="189"/>
      <c r="J217" s="37"/>
      <c r="K217" s="37"/>
      <c r="L217" s="40"/>
      <c r="M217" s="190"/>
      <c r="N217" s="191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160</v>
      </c>
      <c r="AU217" s="18" t="s">
        <v>83</v>
      </c>
    </row>
    <row r="218" spans="1:65" s="14" customFormat="1" ht="11.25">
      <c r="B218" s="206"/>
      <c r="C218" s="207"/>
      <c r="D218" s="187" t="s">
        <v>169</v>
      </c>
      <c r="E218" s="208" t="s">
        <v>19</v>
      </c>
      <c r="F218" s="209" t="s">
        <v>731</v>
      </c>
      <c r="G218" s="207"/>
      <c r="H218" s="208" t="s">
        <v>19</v>
      </c>
      <c r="I218" s="210"/>
      <c r="J218" s="207"/>
      <c r="K218" s="207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169</v>
      </c>
      <c r="AU218" s="215" t="s">
        <v>83</v>
      </c>
      <c r="AV218" s="14" t="s">
        <v>81</v>
      </c>
      <c r="AW218" s="14" t="s">
        <v>34</v>
      </c>
      <c r="AX218" s="14" t="s">
        <v>73</v>
      </c>
      <c r="AY218" s="215" t="s">
        <v>149</v>
      </c>
    </row>
    <row r="219" spans="1:65" s="13" customFormat="1" ht="11.25">
      <c r="B219" s="195"/>
      <c r="C219" s="196"/>
      <c r="D219" s="187" t="s">
        <v>169</v>
      </c>
      <c r="E219" s="197" t="s">
        <v>19</v>
      </c>
      <c r="F219" s="198" t="s">
        <v>2673</v>
      </c>
      <c r="G219" s="196"/>
      <c r="H219" s="199">
        <v>1.575</v>
      </c>
      <c r="I219" s="200"/>
      <c r="J219" s="196"/>
      <c r="K219" s="196"/>
      <c r="L219" s="201"/>
      <c r="M219" s="202"/>
      <c r="N219" s="203"/>
      <c r="O219" s="203"/>
      <c r="P219" s="203"/>
      <c r="Q219" s="203"/>
      <c r="R219" s="203"/>
      <c r="S219" s="203"/>
      <c r="T219" s="204"/>
      <c r="AT219" s="205" t="s">
        <v>169</v>
      </c>
      <c r="AU219" s="205" t="s">
        <v>83</v>
      </c>
      <c r="AV219" s="13" t="s">
        <v>83</v>
      </c>
      <c r="AW219" s="13" t="s">
        <v>34</v>
      </c>
      <c r="AX219" s="13" t="s">
        <v>73</v>
      </c>
      <c r="AY219" s="205" t="s">
        <v>149</v>
      </c>
    </row>
    <row r="220" spans="1:65" s="14" customFormat="1" ht="11.25">
      <c r="B220" s="206"/>
      <c r="C220" s="207"/>
      <c r="D220" s="187" t="s">
        <v>169</v>
      </c>
      <c r="E220" s="208" t="s">
        <v>19</v>
      </c>
      <c r="F220" s="209" t="s">
        <v>759</v>
      </c>
      <c r="G220" s="207"/>
      <c r="H220" s="208" t="s">
        <v>19</v>
      </c>
      <c r="I220" s="210"/>
      <c r="J220" s="207"/>
      <c r="K220" s="207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169</v>
      </c>
      <c r="AU220" s="215" t="s">
        <v>83</v>
      </c>
      <c r="AV220" s="14" t="s">
        <v>81</v>
      </c>
      <c r="AW220" s="14" t="s">
        <v>34</v>
      </c>
      <c r="AX220" s="14" t="s">
        <v>73</v>
      </c>
      <c r="AY220" s="215" t="s">
        <v>149</v>
      </c>
    </row>
    <row r="221" spans="1:65" s="13" customFormat="1" ht="11.25">
      <c r="B221" s="195"/>
      <c r="C221" s="196"/>
      <c r="D221" s="187" t="s">
        <v>169</v>
      </c>
      <c r="E221" s="197" t="s">
        <v>19</v>
      </c>
      <c r="F221" s="198" t="s">
        <v>2674</v>
      </c>
      <c r="G221" s="196"/>
      <c r="H221" s="199">
        <v>2.2799999999999998</v>
      </c>
      <c r="I221" s="200"/>
      <c r="J221" s="196"/>
      <c r="K221" s="196"/>
      <c r="L221" s="201"/>
      <c r="M221" s="202"/>
      <c r="N221" s="203"/>
      <c r="O221" s="203"/>
      <c r="P221" s="203"/>
      <c r="Q221" s="203"/>
      <c r="R221" s="203"/>
      <c r="S221" s="203"/>
      <c r="T221" s="204"/>
      <c r="AT221" s="205" t="s">
        <v>169</v>
      </c>
      <c r="AU221" s="205" t="s">
        <v>83</v>
      </c>
      <c r="AV221" s="13" t="s">
        <v>83</v>
      </c>
      <c r="AW221" s="13" t="s">
        <v>34</v>
      </c>
      <c r="AX221" s="13" t="s">
        <v>73</v>
      </c>
      <c r="AY221" s="205" t="s">
        <v>149</v>
      </c>
    </row>
    <row r="222" spans="1:65" s="14" customFormat="1" ht="11.25">
      <c r="B222" s="206"/>
      <c r="C222" s="207"/>
      <c r="D222" s="187" t="s">
        <v>169</v>
      </c>
      <c r="E222" s="208" t="s">
        <v>19</v>
      </c>
      <c r="F222" s="209" t="s">
        <v>2635</v>
      </c>
      <c r="G222" s="207"/>
      <c r="H222" s="208" t="s">
        <v>19</v>
      </c>
      <c r="I222" s="210"/>
      <c r="J222" s="207"/>
      <c r="K222" s="207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169</v>
      </c>
      <c r="AU222" s="215" t="s">
        <v>83</v>
      </c>
      <c r="AV222" s="14" t="s">
        <v>81</v>
      </c>
      <c r="AW222" s="14" t="s">
        <v>34</v>
      </c>
      <c r="AX222" s="14" t="s">
        <v>73</v>
      </c>
      <c r="AY222" s="215" t="s">
        <v>149</v>
      </c>
    </row>
    <row r="223" spans="1:65" s="13" customFormat="1" ht="11.25">
      <c r="B223" s="195"/>
      <c r="C223" s="196"/>
      <c r="D223" s="187" t="s">
        <v>169</v>
      </c>
      <c r="E223" s="197" t="s">
        <v>19</v>
      </c>
      <c r="F223" s="198" t="s">
        <v>2675</v>
      </c>
      <c r="G223" s="196"/>
      <c r="H223" s="199">
        <v>2.0550000000000002</v>
      </c>
      <c r="I223" s="200"/>
      <c r="J223" s="196"/>
      <c r="K223" s="196"/>
      <c r="L223" s="201"/>
      <c r="M223" s="202"/>
      <c r="N223" s="203"/>
      <c r="O223" s="203"/>
      <c r="P223" s="203"/>
      <c r="Q223" s="203"/>
      <c r="R223" s="203"/>
      <c r="S223" s="203"/>
      <c r="T223" s="204"/>
      <c r="AT223" s="205" t="s">
        <v>169</v>
      </c>
      <c r="AU223" s="205" t="s">
        <v>83</v>
      </c>
      <c r="AV223" s="13" t="s">
        <v>83</v>
      </c>
      <c r="AW223" s="13" t="s">
        <v>34</v>
      </c>
      <c r="AX223" s="13" t="s">
        <v>73</v>
      </c>
      <c r="AY223" s="205" t="s">
        <v>149</v>
      </c>
    </row>
    <row r="224" spans="1:65" s="14" customFormat="1" ht="11.25">
      <c r="B224" s="206"/>
      <c r="C224" s="207"/>
      <c r="D224" s="187" t="s">
        <v>169</v>
      </c>
      <c r="E224" s="208" t="s">
        <v>19</v>
      </c>
      <c r="F224" s="209" t="s">
        <v>2653</v>
      </c>
      <c r="G224" s="207"/>
      <c r="H224" s="208" t="s">
        <v>19</v>
      </c>
      <c r="I224" s="210"/>
      <c r="J224" s="207"/>
      <c r="K224" s="207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169</v>
      </c>
      <c r="AU224" s="215" t="s">
        <v>83</v>
      </c>
      <c r="AV224" s="14" t="s">
        <v>81</v>
      </c>
      <c r="AW224" s="14" t="s">
        <v>34</v>
      </c>
      <c r="AX224" s="14" t="s">
        <v>73</v>
      </c>
      <c r="AY224" s="215" t="s">
        <v>149</v>
      </c>
    </row>
    <row r="225" spans="1:65" s="13" customFormat="1" ht="11.25">
      <c r="B225" s="195"/>
      <c r="C225" s="196"/>
      <c r="D225" s="187" t="s">
        <v>169</v>
      </c>
      <c r="E225" s="197" t="s">
        <v>19</v>
      </c>
      <c r="F225" s="198" t="s">
        <v>2654</v>
      </c>
      <c r="G225" s="196"/>
      <c r="H225" s="199">
        <v>8.1</v>
      </c>
      <c r="I225" s="200"/>
      <c r="J225" s="196"/>
      <c r="K225" s="196"/>
      <c r="L225" s="201"/>
      <c r="M225" s="202"/>
      <c r="N225" s="203"/>
      <c r="O225" s="203"/>
      <c r="P225" s="203"/>
      <c r="Q225" s="203"/>
      <c r="R225" s="203"/>
      <c r="S225" s="203"/>
      <c r="T225" s="204"/>
      <c r="AT225" s="205" t="s">
        <v>169</v>
      </c>
      <c r="AU225" s="205" t="s">
        <v>83</v>
      </c>
      <c r="AV225" s="13" t="s">
        <v>83</v>
      </c>
      <c r="AW225" s="13" t="s">
        <v>34</v>
      </c>
      <c r="AX225" s="13" t="s">
        <v>73</v>
      </c>
      <c r="AY225" s="205" t="s">
        <v>149</v>
      </c>
    </row>
    <row r="226" spans="1:65" s="2" customFormat="1" ht="16.5" customHeight="1">
      <c r="A226" s="35"/>
      <c r="B226" s="36"/>
      <c r="C226" s="174" t="s">
        <v>8</v>
      </c>
      <c r="D226" s="174" t="s">
        <v>151</v>
      </c>
      <c r="E226" s="175" t="s">
        <v>796</v>
      </c>
      <c r="F226" s="176" t="s">
        <v>797</v>
      </c>
      <c r="G226" s="177" t="s">
        <v>154</v>
      </c>
      <c r="H226" s="178">
        <v>14.01</v>
      </c>
      <c r="I226" s="179"/>
      <c r="J226" s="180">
        <f>ROUND(I226*H226,2)</f>
        <v>0</v>
      </c>
      <c r="K226" s="176" t="s">
        <v>155</v>
      </c>
      <c r="L226" s="40"/>
      <c r="M226" s="181" t="s">
        <v>19</v>
      </c>
      <c r="N226" s="182" t="s">
        <v>44</v>
      </c>
      <c r="O226" s="65"/>
      <c r="P226" s="183">
        <f>O226*H226</f>
        <v>0</v>
      </c>
      <c r="Q226" s="183">
        <v>5.7000000000000002E-3</v>
      </c>
      <c r="R226" s="183">
        <f>Q226*H226</f>
        <v>7.9856999999999997E-2</v>
      </c>
      <c r="S226" s="183">
        <v>0</v>
      </c>
      <c r="T226" s="18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5" t="s">
        <v>156</v>
      </c>
      <c r="AT226" s="185" t="s">
        <v>151</v>
      </c>
      <c r="AU226" s="185" t="s">
        <v>83</v>
      </c>
      <c r="AY226" s="18" t="s">
        <v>149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18" t="s">
        <v>81</v>
      </c>
      <c r="BK226" s="186">
        <f>ROUND(I226*H226,2)</f>
        <v>0</v>
      </c>
      <c r="BL226" s="18" t="s">
        <v>156</v>
      </c>
      <c r="BM226" s="185" t="s">
        <v>2676</v>
      </c>
    </row>
    <row r="227" spans="1:65" s="2" customFormat="1" ht="11.25">
      <c r="A227" s="35"/>
      <c r="B227" s="36"/>
      <c r="C227" s="37"/>
      <c r="D227" s="187" t="s">
        <v>158</v>
      </c>
      <c r="E227" s="37"/>
      <c r="F227" s="188" t="s">
        <v>799</v>
      </c>
      <c r="G227" s="37"/>
      <c r="H227" s="37"/>
      <c r="I227" s="189"/>
      <c r="J227" s="37"/>
      <c r="K227" s="37"/>
      <c r="L227" s="40"/>
      <c r="M227" s="190"/>
      <c r="N227" s="191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158</v>
      </c>
      <c r="AU227" s="18" t="s">
        <v>83</v>
      </c>
    </row>
    <row r="228" spans="1:65" s="2" customFormat="1" ht="11.25">
      <c r="A228" s="35"/>
      <c r="B228" s="36"/>
      <c r="C228" s="37"/>
      <c r="D228" s="192" t="s">
        <v>160</v>
      </c>
      <c r="E228" s="37"/>
      <c r="F228" s="193" t="s">
        <v>800</v>
      </c>
      <c r="G228" s="37"/>
      <c r="H228" s="37"/>
      <c r="I228" s="189"/>
      <c r="J228" s="37"/>
      <c r="K228" s="37"/>
      <c r="L228" s="40"/>
      <c r="M228" s="190"/>
      <c r="N228" s="191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160</v>
      </c>
      <c r="AU228" s="18" t="s">
        <v>83</v>
      </c>
    </row>
    <row r="229" spans="1:65" s="14" customFormat="1" ht="11.25">
      <c r="B229" s="206"/>
      <c r="C229" s="207"/>
      <c r="D229" s="187" t="s">
        <v>169</v>
      </c>
      <c r="E229" s="208" t="s">
        <v>19</v>
      </c>
      <c r="F229" s="209" t="s">
        <v>731</v>
      </c>
      <c r="G229" s="207"/>
      <c r="H229" s="208" t="s">
        <v>19</v>
      </c>
      <c r="I229" s="210"/>
      <c r="J229" s="207"/>
      <c r="K229" s="207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169</v>
      </c>
      <c r="AU229" s="215" t="s">
        <v>83</v>
      </c>
      <c r="AV229" s="14" t="s">
        <v>81</v>
      </c>
      <c r="AW229" s="14" t="s">
        <v>34</v>
      </c>
      <c r="AX229" s="14" t="s">
        <v>73</v>
      </c>
      <c r="AY229" s="215" t="s">
        <v>149</v>
      </c>
    </row>
    <row r="230" spans="1:65" s="13" customFormat="1" ht="11.25">
      <c r="B230" s="195"/>
      <c r="C230" s="196"/>
      <c r="D230" s="187" t="s">
        <v>169</v>
      </c>
      <c r="E230" s="197" t="s">
        <v>19</v>
      </c>
      <c r="F230" s="198" t="s">
        <v>2673</v>
      </c>
      <c r="G230" s="196"/>
      <c r="H230" s="199">
        <v>1.575</v>
      </c>
      <c r="I230" s="200"/>
      <c r="J230" s="196"/>
      <c r="K230" s="196"/>
      <c r="L230" s="201"/>
      <c r="M230" s="202"/>
      <c r="N230" s="203"/>
      <c r="O230" s="203"/>
      <c r="P230" s="203"/>
      <c r="Q230" s="203"/>
      <c r="R230" s="203"/>
      <c r="S230" s="203"/>
      <c r="T230" s="204"/>
      <c r="AT230" s="205" t="s">
        <v>169</v>
      </c>
      <c r="AU230" s="205" t="s">
        <v>83</v>
      </c>
      <c r="AV230" s="13" t="s">
        <v>83</v>
      </c>
      <c r="AW230" s="13" t="s">
        <v>34</v>
      </c>
      <c r="AX230" s="13" t="s">
        <v>73</v>
      </c>
      <c r="AY230" s="205" t="s">
        <v>149</v>
      </c>
    </row>
    <row r="231" spans="1:65" s="14" customFormat="1" ht="11.25">
      <c r="B231" s="206"/>
      <c r="C231" s="207"/>
      <c r="D231" s="187" t="s">
        <v>169</v>
      </c>
      <c r="E231" s="208" t="s">
        <v>19</v>
      </c>
      <c r="F231" s="209" t="s">
        <v>759</v>
      </c>
      <c r="G231" s="207"/>
      <c r="H231" s="208" t="s">
        <v>19</v>
      </c>
      <c r="I231" s="210"/>
      <c r="J231" s="207"/>
      <c r="K231" s="207"/>
      <c r="L231" s="211"/>
      <c r="M231" s="212"/>
      <c r="N231" s="213"/>
      <c r="O231" s="213"/>
      <c r="P231" s="213"/>
      <c r="Q231" s="213"/>
      <c r="R231" s="213"/>
      <c r="S231" s="213"/>
      <c r="T231" s="214"/>
      <c r="AT231" s="215" t="s">
        <v>169</v>
      </c>
      <c r="AU231" s="215" t="s">
        <v>83</v>
      </c>
      <c r="AV231" s="14" t="s">
        <v>81</v>
      </c>
      <c r="AW231" s="14" t="s">
        <v>34</v>
      </c>
      <c r="AX231" s="14" t="s">
        <v>73</v>
      </c>
      <c r="AY231" s="215" t="s">
        <v>149</v>
      </c>
    </row>
    <row r="232" spans="1:65" s="13" customFormat="1" ht="11.25">
      <c r="B232" s="195"/>
      <c r="C232" s="196"/>
      <c r="D232" s="187" t="s">
        <v>169</v>
      </c>
      <c r="E232" s="197" t="s">
        <v>19</v>
      </c>
      <c r="F232" s="198" t="s">
        <v>2674</v>
      </c>
      <c r="G232" s="196"/>
      <c r="H232" s="199">
        <v>2.2799999999999998</v>
      </c>
      <c r="I232" s="200"/>
      <c r="J232" s="196"/>
      <c r="K232" s="196"/>
      <c r="L232" s="201"/>
      <c r="M232" s="202"/>
      <c r="N232" s="203"/>
      <c r="O232" s="203"/>
      <c r="P232" s="203"/>
      <c r="Q232" s="203"/>
      <c r="R232" s="203"/>
      <c r="S232" s="203"/>
      <c r="T232" s="204"/>
      <c r="AT232" s="205" t="s">
        <v>169</v>
      </c>
      <c r="AU232" s="205" t="s">
        <v>83</v>
      </c>
      <c r="AV232" s="13" t="s">
        <v>83</v>
      </c>
      <c r="AW232" s="13" t="s">
        <v>34</v>
      </c>
      <c r="AX232" s="13" t="s">
        <v>73</v>
      </c>
      <c r="AY232" s="205" t="s">
        <v>149</v>
      </c>
    </row>
    <row r="233" spans="1:65" s="14" customFormat="1" ht="11.25">
      <c r="B233" s="206"/>
      <c r="C233" s="207"/>
      <c r="D233" s="187" t="s">
        <v>169</v>
      </c>
      <c r="E233" s="208" t="s">
        <v>19</v>
      </c>
      <c r="F233" s="209" t="s">
        <v>2635</v>
      </c>
      <c r="G233" s="207"/>
      <c r="H233" s="208" t="s">
        <v>19</v>
      </c>
      <c r="I233" s="210"/>
      <c r="J233" s="207"/>
      <c r="K233" s="207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169</v>
      </c>
      <c r="AU233" s="215" t="s">
        <v>83</v>
      </c>
      <c r="AV233" s="14" t="s">
        <v>81</v>
      </c>
      <c r="AW233" s="14" t="s">
        <v>34</v>
      </c>
      <c r="AX233" s="14" t="s">
        <v>73</v>
      </c>
      <c r="AY233" s="215" t="s">
        <v>149</v>
      </c>
    </row>
    <row r="234" spans="1:65" s="13" customFormat="1" ht="11.25">
      <c r="B234" s="195"/>
      <c r="C234" s="196"/>
      <c r="D234" s="187" t="s">
        <v>169</v>
      </c>
      <c r="E234" s="197" t="s">
        <v>19</v>
      </c>
      <c r="F234" s="198" t="s">
        <v>2675</v>
      </c>
      <c r="G234" s="196"/>
      <c r="H234" s="199">
        <v>2.0550000000000002</v>
      </c>
      <c r="I234" s="200"/>
      <c r="J234" s="196"/>
      <c r="K234" s="196"/>
      <c r="L234" s="201"/>
      <c r="M234" s="202"/>
      <c r="N234" s="203"/>
      <c r="O234" s="203"/>
      <c r="P234" s="203"/>
      <c r="Q234" s="203"/>
      <c r="R234" s="203"/>
      <c r="S234" s="203"/>
      <c r="T234" s="204"/>
      <c r="AT234" s="205" t="s">
        <v>169</v>
      </c>
      <c r="AU234" s="205" t="s">
        <v>83</v>
      </c>
      <c r="AV234" s="13" t="s">
        <v>83</v>
      </c>
      <c r="AW234" s="13" t="s">
        <v>34</v>
      </c>
      <c r="AX234" s="13" t="s">
        <v>73</v>
      </c>
      <c r="AY234" s="205" t="s">
        <v>149</v>
      </c>
    </row>
    <row r="235" spans="1:65" s="14" customFormat="1" ht="11.25">
      <c r="B235" s="206"/>
      <c r="C235" s="207"/>
      <c r="D235" s="187" t="s">
        <v>169</v>
      </c>
      <c r="E235" s="208" t="s">
        <v>19</v>
      </c>
      <c r="F235" s="209" t="s">
        <v>2653</v>
      </c>
      <c r="G235" s="207"/>
      <c r="H235" s="208" t="s">
        <v>19</v>
      </c>
      <c r="I235" s="210"/>
      <c r="J235" s="207"/>
      <c r="K235" s="207"/>
      <c r="L235" s="211"/>
      <c r="M235" s="212"/>
      <c r="N235" s="213"/>
      <c r="O235" s="213"/>
      <c r="P235" s="213"/>
      <c r="Q235" s="213"/>
      <c r="R235" s="213"/>
      <c r="S235" s="213"/>
      <c r="T235" s="214"/>
      <c r="AT235" s="215" t="s">
        <v>169</v>
      </c>
      <c r="AU235" s="215" t="s">
        <v>83</v>
      </c>
      <c r="AV235" s="14" t="s">
        <v>81</v>
      </c>
      <c r="AW235" s="14" t="s">
        <v>34</v>
      </c>
      <c r="AX235" s="14" t="s">
        <v>73</v>
      </c>
      <c r="AY235" s="215" t="s">
        <v>149</v>
      </c>
    </row>
    <row r="236" spans="1:65" s="13" customFormat="1" ht="11.25">
      <c r="B236" s="195"/>
      <c r="C236" s="196"/>
      <c r="D236" s="187" t="s">
        <v>169</v>
      </c>
      <c r="E236" s="197" t="s">
        <v>19</v>
      </c>
      <c r="F236" s="198" t="s">
        <v>2654</v>
      </c>
      <c r="G236" s="196"/>
      <c r="H236" s="199">
        <v>8.1</v>
      </c>
      <c r="I236" s="200"/>
      <c r="J236" s="196"/>
      <c r="K236" s="196"/>
      <c r="L236" s="201"/>
      <c r="M236" s="202"/>
      <c r="N236" s="203"/>
      <c r="O236" s="203"/>
      <c r="P236" s="203"/>
      <c r="Q236" s="203"/>
      <c r="R236" s="203"/>
      <c r="S236" s="203"/>
      <c r="T236" s="204"/>
      <c r="AT236" s="205" t="s">
        <v>169</v>
      </c>
      <c r="AU236" s="205" t="s">
        <v>83</v>
      </c>
      <c r="AV236" s="13" t="s">
        <v>83</v>
      </c>
      <c r="AW236" s="13" t="s">
        <v>34</v>
      </c>
      <c r="AX236" s="13" t="s">
        <v>73</v>
      </c>
      <c r="AY236" s="205" t="s">
        <v>149</v>
      </c>
    </row>
    <row r="237" spans="1:65" s="2" customFormat="1" ht="16.5" customHeight="1">
      <c r="A237" s="35"/>
      <c r="B237" s="36"/>
      <c r="C237" s="174" t="s">
        <v>305</v>
      </c>
      <c r="D237" s="174" t="s">
        <v>151</v>
      </c>
      <c r="E237" s="175" t="s">
        <v>833</v>
      </c>
      <c r="F237" s="176" t="s">
        <v>834</v>
      </c>
      <c r="G237" s="177" t="s">
        <v>154</v>
      </c>
      <c r="H237" s="178">
        <v>170.39599999999999</v>
      </c>
      <c r="I237" s="179"/>
      <c r="J237" s="180">
        <f>ROUND(I237*H237,2)</f>
        <v>0</v>
      </c>
      <c r="K237" s="176" t="s">
        <v>155</v>
      </c>
      <c r="L237" s="40"/>
      <c r="M237" s="181" t="s">
        <v>19</v>
      </c>
      <c r="N237" s="182" t="s">
        <v>44</v>
      </c>
      <c r="O237" s="65"/>
      <c r="P237" s="183">
        <f>O237*H237</f>
        <v>0</v>
      </c>
      <c r="Q237" s="183">
        <v>0</v>
      </c>
      <c r="R237" s="183">
        <f>Q237*H237</f>
        <v>0</v>
      </c>
      <c r="S237" s="183">
        <v>0</v>
      </c>
      <c r="T237" s="18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5" t="s">
        <v>156</v>
      </c>
      <c r="AT237" s="185" t="s">
        <v>151</v>
      </c>
      <c r="AU237" s="185" t="s">
        <v>83</v>
      </c>
      <c r="AY237" s="18" t="s">
        <v>149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18" t="s">
        <v>81</v>
      </c>
      <c r="BK237" s="186">
        <f>ROUND(I237*H237,2)</f>
        <v>0</v>
      </c>
      <c r="BL237" s="18" t="s">
        <v>156</v>
      </c>
      <c r="BM237" s="185" t="s">
        <v>2677</v>
      </c>
    </row>
    <row r="238" spans="1:65" s="2" customFormat="1" ht="11.25">
      <c r="A238" s="35"/>
      <c r="B238" s="36"/>
      <c r="C238" s="37"/>
      <c r="D238" s="187" t="s">
        <v>158</v>
      </c>
      <c r="E238" s="37"/>
      <c r="F238" s="188" t="s">
        <v>836</v>
      </c>
      <c r="G238" s="37"/>
      <c r="H238" s="37"/>
      <c r="I238" s="189"/>
      <c r="J238" s="37"/>
      <c r="K238" s="37"/>
      <c r="L238" s="40"/>
      <c r="M238" s="190"/>
      <c r="N238" s="191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158</v>
      </c>
      <c r="AU238" s="18" t="s">
        <v>83</v>
      </c>
    </row>
    <row r="239" spans="1:65" s="2" customFormat="1" ht="11.25">
      <c r="A239" s="35"/>
      <c r="B239" s="36"/>
      <c r="C239" s="37"/>
      <c r="D239" s="192" t="s">
        <v>160</v>
      </c>
      <c r="E239" s="37"/>
      <c r="F239" s="193" t="s">
        <v>837</v>
      </c>
      <c r="G239" s="37"/>
      <c r="H239" s="37"/>
      <c r="I239" s="189"/>
      <c r="J239" s="37"/>
      <c r="K239" s="37"/>
      <c r="L239" s="40"/>
      <c r="M239" s="190"/>
      <c r="N239" s="191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160</v>
      </c>
      <c r="AU239" s="18" t="s">
        <v>83</v>
      </c>
    </row>
    <row r="240" spans="1:65" s="14" customFormat="1" ht="11.25">
      <c r="B240" s="206"/>
      <c r="C240" s="207"/>
      <c r="D240" s="187" t="s">
        <v>169</v>
      </c>
      <c r="E240" s="208" t="s">
        <v>19</v>
      </c>
      <c r="F240" s="209" t="s">
        <v>2651</v>
      </c>
      <c r="G240" s="207"/>
      <c r="H240" s="208" t="s">
        <v>19</v>
      </c>
      <c r="I240" s="210"/>
      <c r="J240" s="207"/>
      <c r="K240" s="207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169</v>
      </c>
      <c r="AU240" s="215" t="s">
        <v>83</v>
      </c>
      <c r="AV240" s="14" t="s">
        <v>81</v>
      </c>
      <c r="AW240" s="14" t="s">
        <v>34</v>
      </c>
      <c r="AX240" s="14" t="s">
        <v>73</v>
      </c>
      <c r="AY240" s="215" t="s">
        <v>149</v>
      </c>
    </row>
    <row r="241" spans="1:65" s="13" customFormat="1" ht="11.25">
      <c r="B241" s="195"/>
      <c r="C241" s="196"/>
      <c r="D241" s="187" t="s">
        <v>169</v>
      </c>
      <c r="E241" s="197" t="s">
        <v>19</v>
      </c>
      <c r="F241" s="198" t="s">
        <v>2652</v>
      </c>
      <c r="G241" s="196"/>
      <c r="H241" s="199">
        <v>4.5510000000000002</v>
      </c>
      <c r="I241" s="200"/>
      <c r="J241" s="196"/>
      <c r="K241" s="196"/>
      <c r="L241" s="201"/>
      <c r="M241" s="202"/>
      <c r="N241" s="203"/>
      <c r="O241" s="203"/>
      <c r="P241" s="203"/>
      <c r="Q241" s="203"/>
      <c r="R241" s="203"/>
      <c r="S241" s="203"/>
      <c r="T241" s="204"/>
      <c r="AT241" s="205" t="s">
        <v>169</v>
      </c>
      <c r="AU241" s="205" t="s">
        <v>83</v>
      </c>
      <c r="AV241" s="13" t="s">
        <v>83</v>
      </c>
      <c r="AW241" s="13" t="s">
        <v>34</v>
      </c>
      <c r="AX241" s="13" t="s">
        <v>73</v>
      </c>
      <c r="AY241" s="205" t="s">
        <v>149</v>
      </c>
    </row>
    <row r="242" spans="1:65" s="14" customFormat="1" ht="11.25">
      <c r="B242" s="206"/>
      <c r="C242" s="207"/>
      <c r="D242" s="187" t="s">
        <v>169</v>
      </c>
      <c r="E242" s="208" t="s">
        <v>19</v>
      </c>
      <c r="F242" s="209" t="s">
        <v>2656</v>
      </c>
      <c r="G242" s="207"/>
      <c r="H242" s="208" t="s">
        <v>19</v>
      </c>
      <c r="I242" s="210"/>
      <c r="J242" s="207"/>
      <c r="K242" s="207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169</v>
      </c>
      <c r="AU242" s="215" t="s">
        <v>83</v>
      </c>
      <c r="AV242" s="14" t="s">
        <v>81</v>
      </c>
      <c r="AW242" s="14" t="s">
        <v>34</v>
      </c>
      <c r="AX242" s="14" t="s">
        <v>73</v>
      </c>
      <c r="AY242" s="215" t="s">
        <v>149</v>
      </c>
    </row>
    <row r="243" spans="1:65" s="13" customFormat="1" ht="11.25">
      <c r="B243" s="195"/>
      <c r="C243" s="196"/>
      <c r="D243" s="187" t="s">
        <v>169</v>
      </c>
      <c r="E243" s="197" t="s">
        <v>19</v>
      </c>
      <c r="F243" s="198" t="s">
        <v>2657</v>
      </c>
      <c r="G243" s="196"/>
      <c r="H243" s="199">
        <v>136.4</v>
      </c>
      <c r="I243" s="200"/>
      <c r="J243" s="196"/>
      <c r="K243" s="196"/>
      <c r="L243" s="201"/>
      <c r="M243" s="202"/>
      <c r="N243" s="203"/>
      <c r="O243" s="203"/>
      <c r="P243" s="203"/>
      <c r="Q243" s="203"/>
      <c r="R243" s="203"/>
      <c r="S243" s="203"/>
      <c r="T243" s="204"/>
      <c r="AT243" s="205" t="s">
        <v>169</v>
      </c>
      <c r="AU243" s="205" t="s">
        <v>83</v>
      </c>
      <c r="AV243" s="13" t="s">
        <v>83</v>
      </c>
      <c r="AW243" s="13" t="s">
        <v>34</v>
      </c>
      <c r="AX243" s="13" t="s">
        <v>73</v>
      </c>
      <c r="AY243" s="205" t="s">
        <v>149</v>
      </c>
    </row>
    <row r="244" spans="1:65" s="13" customFormat="1" ht="11.25">
      <c r="B244" s="195"/>
      <c r="C244" s="196"/>
      <c r="D244" s="187" t="s">
        <v>169</v>
      </c>
      <c r="E244" s="197" t="s">
        <v>19</v>
      </c>
      <c r="F244" s="198" t="s">
        <v>2658</v>
      </c>
      <c r="G244" s="196"/>
      <c r="H244" s="199">
        <v>40.6</v>
      </c>
      <c r="I244" s="200"/>
      <c r="J244" s="196"/>
      <c r="K244" s="196"/>
      <c r="L244" s="201"/>
      <c r="M244" s="202"/>
      <c r="N244" s="203"/>
      <c r="O244" s="203"/>
      <c r="P244" s="203"/>
      <c r="Q244" s="203"/>
      <c r="R244" s="203"/>
      <c r="S244" s="203"/>
      <c r="T244" s="204"/>
      <c r="AT244" s="205" t="s">
        <v>169</v>
      </c>
      <c r="AU244" s="205" t="s">
        <v>83</v>
      </c>
      <c r="AV244" s="13" t="s">
        <v>83</v>
      </c>
      <c r="AW244" s="13" t="s">
        <v>34</v>
      </c>
      <c r="AX244" s="13" t="s">
        <v>73</v>
      </c>
      <c r="AY244" s="205" t="s">
        <v>149</v>
      </c>
    </row>
    <row r="245" spans="1:65" s="14" customFormat="1" ht="11.25">
      <c r="B245" s="206"/>
      <c r="C245" s="207"/>
      <c r="D245" s="187" t="s">
        <v>169</v>
      </c>
      <c r="E245" s="208" t="s">
        <v>19</v>
      </c>
      <c r="F245" s="209" t="s">
        <v>821</v>
      </c>
      <c r="G245" s="207"/>
      <c r="H245" s="208" t="s">
        <v>19</v>
      </c>
      <c r="I245" s="210"/>
      <c r="J245" s="207"/>
      <c r="K245" s="207"/>
      <c r="L245" s="211"/>
      <c r="M245" s="212"/>
      <c r="N245" s="213"/>
      <c r="O245" s="213"/>
      <c r="P245" s="213"/>
      <c r="Q245" s="213"/>
      <c r="R245" s="213"/>
      <c r="S245" s="213"/>
      <c r="T245" s="214"/>
      <c r="AT245" s="215" t="s">
        <v>169</v>
      </c>
      <c r="AU245" s="215" t="s">
        <v>83</v>
      </c>
      <c r="AV245" s="14" t="s">
        <v>81</v>
      </c>
      <c r="AW245" s="14" t="s">
        <v>34</v>
      </c>
      <c r="AX245" s="14" t="s">
        <v>73</v>
      </c>
      <c r="AY245" s="215" t="s">
        <v>149</v>
      </c>
    </row>
    <row r="246" spans="1:65" s="13" customFormat="1" ht="11.25">
      <c r="B246" s="195"/>
      <c r="C246" s="196"/>
      <c r="D246" s="187" t="s">
        <v>169</v>
      </c>
      <c r="E246" s="197" t="s">
        <v>19</v>
      </c>
      <c r="F246" s="198" t="s">
        <v>2659</v>
      </c>
      <c r="G246" s="196"/>
      <c r="H246" s="199">
        <v>-11.154999999999999</v>
      </c>
      <c r="I246" s="200"/>
      <c r="J246" s="196"/>
      <c r="K246" s="196"/>
      <c r="L246" s="201"/>
      <c r="M246" s="202"/>
      <c r="N246" s="203"/>
      <c r="O246" s="203"/>
      <c r="P246" s="203"/>
      <c r="Q246" s="203"/>
      <c r="R246" s="203"/>
      <c r="S246" s="203"/>
      <c r="T246" s="204"/>
      <c r="AT246" s="205" t="s">
        <v>169</v>
      </c>
      <c r="AU246" s="205" t="s">
        <v>83</v>
      </c>
      <c r="AV246" s="13" t="s">
        <v>83</v>
      </c>
      <c r="AW246" s="13" t="s">
        <v>34</v>
      </c>
      <c r="AX246" s="13" t="s">
        <v>73</v>
      </c>
      <c r="AY246" s="205" t="s">
        <v>149</v>
      </c>
    </row>
    <row r="247" spans="1:65" s="2" customFormat="1" ht="16.5" customHeight="1">
      <c r="A247" s="35"/>
      <c r="B247" s="36"/>
      <c r="C247" s="174" t="s">
        <v>329</v>
      </c>
      <c r="D247" s="174" t="s">
        <v>151</v>
      </c>
      <c r="E247" s="175" t="s">
        <v>893</v>
      </c>
      <c r="F247" s="176" t="s">
        <v>894</v>
      </c>
      <c r="G247" s="177" t="s">
        <v>154</v>
      </c>
      <c r="H247" s="178">
        <v>22.481999999999999</v>
      </c>
      <c r="I247" s="179"/>
      <c r="J247" s="180">
        <f>ROUND(I247*H247,2)</f>
        <v>0</v>
      </c>
      <c r="K247" s="176" t="s">
        <v>155</v>
      </c>
      <c r="L247" s="40"/>
      <c r="M247" s="181" t="s">
        <v>19</v>
      </c>
      <c r="N247" s="182" t="s">
        <v>44</v>
      </c>
      <c r="O247" s="65"/>
      <c r="P247" s="183">
        <f>O247*H247</f>
        <v>0</v>
      </c>
      <c r="Q247" s="183">
        <v>0.23973</v>
      </c>
      <c r="R247" s="183">
        <f>Q247*H247</f>
        <v>5.3896098600000002</v>
      </c>
      <c r="S247" s="183">
        <v>0</v>
      </c>
      <c r="T247" s="18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5" t="s">
        <v>156</v>
      </c>
      <c r="AT247" s="185" t="s">
        <v>151</v>
      </c>
      <c r="AU247" s="185" t="s">
        <v>83</v>
      </c>
      <c r="AY247" s="18" t="s">
        <v>149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8" t="s">
        <v>81</v>
      </c>
      <c r="BK247" s="186">
        <f>ROUND(I247*H247,2)</f>
        <v>0</v>
      </c>
      <c r="BL247" s="18" t="s">
        <v>156</v>
      </c>
      <c r="BM247" s="185" t="s">
        <v>2678</v>
      </c>
    </row>
    <row r="248" spans="1:65" s="2" customFormat="1" ht="11.25">
      <c r="A248" s="35"/>
      <c r="B248" s="36"/>
      <c r="C248" s="37"/>
      <c r="D248" s="187" t="s">
        <v>158</v>
      </c>
      <c r="E248" s="37"/>
      <c r="F248" s="188" t="s">
        <v>896</v>
      </c>
      <c r="G248" s="37"/>
      <c r="H248" s="37"/>
      <c r="I248" s="189"/>
      <c r="J248" s="37"/>
      <c r="K248" s="37"/>
      <c r="L248" s="40"/>
      <c r="M248" s="190"/>
      <c r="N248" s="191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158</v>
      </c>
      <c r="AU248" s="18" t="s">
        <v>83</v>
      </c>
    </row>
    <row r="249" spans="1:65" s="2" customFormat="1" ht="11.25">
      <c r="A249" s="35"/>
      <c r="B249" s="36"/>
      <c r="C249" s="37"/>
      <c r="D249" s="192" t="s">
        <v>160</v>
      </c>
      <c r="E249" s="37"/>
      <c r="F249" s="193" t="s">
        <v>897</v>
      </c>
      <c r="G249" s="37"/>
      <c r="H249" s="37"/>
      <c r="I249" s="189"/>
      <c r="J249" s="37"/>
      <c r="K249" s="37"/>
      <c r="L249" s="40"/>
      <c r="M249" s="190"/>
      <c r="N249" s="191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160</v>
      </c>
      <c r="AU249" s="18" t="s">
        <v>83</v>
      </c>
    </row>
    <row r="250" spans="1:65" s="14" customFormat="1" ht="11.25">
      <c r="B250" s="206"/>
      <c r="C250" s="207"/>
      <c r="D250" s="187" t="s">
        <v>169</v>
      </c>
      <c r="E250" s="208" t="s">
        <v>19</v>
      </c>
      <c r="F250" s="209" t="s">
        <v>2630</v>
      </c>
      <c r="G250" s="207"/>
      <c r="H250" s="208" t="s">
        <v>19</v>
      </c>
      <c r="I250" s="210"/>
      <c r="J250" s="207"/>
      <c r="K250" s="207"/>
      <c r="L250" s="211"/>
      <c r="M250" s="212"/>
      <c r="N250" s="213"/>
      <c r="O250" s="213"/>
      <c r="P250" s="213"/>
      <c r="Q250" s="213"/>
      <c r="R250" s="213"/>
      <c r="S250" s="213"/>
      <c r="T250" s="214"/>
      <c r="AT250" s="215" t="s">
        <v>169</v>
      </c>
      <c r="AU250" s="215" t="s">
        <v>83</v>
      </c>
      <c r="AV250" s="14" t="s">
        <v>81</v>
      </c>
      <c r="AW250" s="14" t="s">
        <v>34</v>
      </c>
      <c r="AX250" s="14" t="s">
        <v>73</v>
      </c>
      <c r="AY250" s="215" t="s">
        <v>149</v>
      </c>
    </row>
    <row r="251" spans="1:65" s="13" customFormat="1" ht="11.25">
      <c r="B251" s="195"/>
      <c r="C251" s="196"/>
      <c r="D251" s="187" t="s">
        <v>169</v>
      </c>
      <c r="E251" s="197" t="s">
        <v>19</v>
      </c>
      <c r="F251" s="198" t="s">
        <v>2679</v>
      </c>
      <c r="G251" s="196"/>
      <c r="H251" s="199">
        <v>6.0679999999999996</v>
      </c>
      <c r="I251" s="200"/>
      <c r="J251" s="196"/>
      <c r="K251" s="196"/>
      <c r="L251" s="201"/>
      <c r="M251" s="202"/>
      <c r="N251" s="203"/>
      <c r="O251" s="203"/>
      <c r="P251" s="203"/>
      <c r="Q251" s="203"/>
      <c r="R251" s="203"/>
      <c r="S251" s="203"/>
      <c r="T251" s="204"/>
      <c r="AT251" s="205" t="s">
        <v>169</v>
      </c>
      <c r="AU251" s="205" t="s">
        <v>83</v>
      </c>
      <c r="AV251" s="13" t="s">
        <v>83</v>
      </c>
      <c r="AW251" s="13" t="s">
        <v>34</v>
      </c>
      <c r="AX251" s="13" t="s">
        <v>73</v>
      </c>
      <c r="AY251" s="205" t="s">
        <v>149</v>
      </c>
    </row>
    <row r="252" spans="1:65" s="14" customFormat="1" ht="11.25">
      <c r="B252" s="206"/>
      <c r="C252" s="207"/>
      <c r="D252" s="187" t="s">
        <v>169</v>
      </c>
      <c r="E252" s="208" t="s">
        <v>19</v>
      </c>
      <c r="F252" s="209" t="s">
        <v>2632</v>
      </c>
      <c r="G252" s="207"/>
      <c r="H252" s="208" t="s">
        <v>19</v>
      </c>
      <c r="I252" s="210"/>
      <c r="J252" s="207"/>
      <c r="K252" s="207"/>
      <c r="L252" s="211"/>
      <c r="M252" s="212"/>
      <c r="N252" s="213"/>
      <c r="O252" s="213"/>
      <c r="P252" s="213"/>
      <c r="Q252" s="213"/>
      <c r="R252" s="213"/>
      <c r="S252" s="213"/>
      <c r="T252" s="214"/>
      <c r="AT252" s="215" t="s">
        <v>169</v>
      </c>
      <c r="AU252" s="215" t="s">
        <v>83</v>
      </c>
      <c r="AV252" s="14" t="s">
        <v>81</v>
      </c>
      <c r="AW252" s="14" t="s">
        <v>34</v>
      </c>
      <c r="AX252" s="14" t="s">
        <v>73</v>
      </c>
      <c r="AY252" s="215" t="s">
        <v>149</v>
      </c>
    </row>
    <row r="253" spans="1:65" s="13" customFormat="1" ht="11.25">
      <c r="B253" s="195"/>
      <c r="C253" s="196"/>
      <c r="D253" s="187" t="s">
        <v>169</v>
      </c>
      <c r="E253" s="197" t="s">
        <v>19</v>
      </c>
      <c r="F253" s="198" t="s">
        <v>2680</v>
      </c>
      <c r="G253" s="196"/>
      <c r="H253" s="199">
        <v>10.486000000000001</v>
      </c>
      <c r="I253" s="200"/>
      <c r="J253" s="196"/>
      <c r="K253" s="196"/>
      <c r="L253" s="201"/>
      <c r="M253" s="202"/>
      <c r="N253" s="203"/>
      <c r="O253" s="203"/>
      <c r="P253" s="203"/>
      <c r="Q253" s="203"/>
      <c r="R253" s="203"/>
      <c r="S253" s="203"/>
      <c r="T253" s="204"/>
      <c r="AT253" s="205" t="s">
        <v>169</v>
      </c>
      <c r="AU253" s="205" t="s">
        <v>83</v>
      </c>
      <c r="AV253" s="13" t="s">
        <v>83</v>
      </c>
      <c r="AW253" s="13" t="s">
        <v>34</v>
      </c>
      <c r="AX253" s="13" t="s">
        <v>73</v>
      </c>
      <c r="AY253" s="205" t="s">
        <v>149</v>
      </c>
    </row>
    <row r="254" spans="1:65" s="14" customFormat="1" ht="11.25">
      <c r="B254" s="206"/>
      <c r="C254" s="207"/>
      <c r="D254" s="187" t="s">
        <v>169</v>
      </c>
      <c r="E254" s="208" t="s">
        <v>19</v>
      </c>
      <c r="F254" s="209" t="s">
        <v>189</v>
      </c>
      <c r="G254" s="207"/>
      <c r="H254" s="208" t="s">
        <v>19</v>
      </c>
      <c r="I254" s="210"/>
      <c r="J254" s="207"/>
      <c r="K254" s="207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169</v>
      </c>
      <c r="AU254" s="215" t="s">
        <v>83</v>
      </c>
      <c r="AV254" s="14" t="s">
        <v>81</v>
      </c>
      <c r="AW254" s="14" t="s">
        <v>34</v>
      </c>
      <c r="AX254" s="14" t="s">
        <v>73</v>
      </c>
      <c r="AY254" s="215" t="s">
        <v>149</v>
      </c>
    </row>
    <row r="255" spans="1:65" s="13" customFormat="1" ht="11.25">
      <c r="B255" s="195"/>
      <c r="C255" s="196"/>
      <c r="D255" s="187" t="s">
        <v>169</v>
      </c>
      <c r="E255" s="197" t="s">
        <v>19</v>
      </c>
      <c r="F255" s="198" t="s">
        <v>2681</v>
      </c>
      <c r="G255" s="196"/>
      <c r="H255" s="199">
        <v>3.2</v>
      </c>
      <c r="I255" s="200"/>
      <c r="J255" s="196"/>
      <c r="K255" s="196"/>
      <c r="L255" s="201"/>
      <c r="M255" s="202"/>
      <c r="N255" s="203"/>
      <c r="O255" s="203"/>
      <c r="P255" s="203"/>
      <c r="Q255" s="203"/>
      <c r="R255" s="203"/>
      <c r="S255" s="203"/>
      <c r="T255" s="204"/>
      <c r="AT255" s="205" t="s">
        <v>169</v>
      </c>
      <c r="AU255" s="205" t="s">
        <v>83</v>
      </c>
      <c r="AV255" s="13" t="s">
        <v>83</v>
      </c>
      <c r="AW255" s="13" t="s">
        <v>34</v>
      </c>
      <c r="AX255" s="13" t="s">
        <v>73</v>
      </c>
      <c r="AY255" s="205" t="s">
        <v>149</v>
      </c>
    </row>
    <row r="256" spans="1:65" s="14" customFormat="1" ht="11.25">
      <c r="B256" s="206"/>
      <c r="C256" s="207"/>
      <c r="D256" s="187" t="s">
        <v>169</v>
      </c>
      <c r="E256" s="208" t="s">
        <v>19</v>
      </c>
      <c r="F256" s="209" t="s">
        <v>2635</v>
      </c>
      <c r="G256" s="207"/>
      <c r="H256" s="208" t="s">
        <v>19</v>
      </c>
      <c r="I256" s="210"/>
      <c r="J256" s="207"/>
      <c r="K256" s="207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169</v>
      </c>
      <c r="AU256" s="215" t="s">
        <v>83</v>
      </c>
      <c r="AV256" s="14" t="s">
        <v>81</v>
      </c>
      <c r="AW256" s="14" t="s">
        <v>34</v>
      </c>
      <c r="AX256" s="14" t="s">
        <v>73</v>
      </c>
      <c r="AY256" s="215" t="s">
        <v>149</v>
      </c>
    </row>
    <row r="257" spans="1:65" s="13" customFormat="1" ht="11.25">
      <c r="B257" s="195"/>
      <c r="C257" s="196"/>
      <c r="D257" s="187" t="s">
        <v>169</v>
      </c>
      <c r="E257" s="197" t="s">
        <v>19</v>
      </c>
      <c r="F257" s="198" t="s">
        <v>2682</v>
      </c>
      <c r="G257" s="196"/>
      <c r="H257" s="199">
        <v>2.7280000000000002</v>
      </c>
      <c r="I257" s="200"/>
      <c r="J257" s="196"/>
      <c r="K257" s="196"/>
      <c r="L257" s="201"/>
      <c r="M257" s="202"/>
      <c r="N257" s="203"/>
      <c r="O257" s="203"/>
      <c r="P257" s="203"/>
      <c r="Q257" s="203"/>
      <c r="R257" s="203"/>
      <c r="S257" s="203"/>
      <c r="T257" s="204"/>
      <c r="AT257" s="205" t="s">
        <v>169</v>
      </c>
      <c r="AU257" s="205" t="s">
        <v>83</v>
      </c>
      <c r="AV257" s="13" t="s">
        <v>83</v>
      </c>
      <c r="AW257" s="13" t="s">
        <v>34</v>
      </c>
      <c r="AX257" s="13" t="s">
        <v>73</v>
      </c>
      <c r="AY257" s="205" t="s">
        <v>149</v>
      </c>
    </row>
    <row r="258" spans="1:65" s="2" customFormat="1" ht="16.5" customHeight="1">
      <c r="A258" s="35"/>
      <c r="B258" s="36"/>
      <c r="C258" s="174" t="s">
        <v>338</v>
      </c>
      <c r="D258" s="174" t="s">
        <v>151</v>
      </c>
      <c r="E258" s="175" t="s">
        <v>900</v>
      </c>
      <c r="F258" s="176" t="s">
        <v>901</v>
      </c>
      <c r="G258" s="177" t="s">
        <v>174</v>
      </c>
      <c r="H258" s="178">
        <v>59.005000000000003</v>
      </c>
      <c r="I258" s="179"/>
      <c r="J258" s="180">
        <f>ROUND(I258*H258,2)</f>
        <v>0</v>
      </c>
      <c r="K258" s="176" t="s">
        <v>155</v>
      </c>
      <c r="L258" s="40"/>
      <c r="M258" s="181" t="s">
        <v>19</v>
      </c>
      <c r="N258" s="182" t="s">
        <v>44</v>
      </c>
      <c r="O258" s="65"/>
      <c r="P258" s="183">
        <f>O258*H258</f>
        <v>0</v>
      </c>
      <c r="Q258" s="183">
        <v>0.12895000000000001</v>
      </c>
      <c r="R258" s="183">
        <f>Q258*H258</f>
        <v>7.6086947500000006</v>
      </c>
      <c r="S258" s="183">
        <v>0</v>
      </c>
      <c r="T258" s="184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5" t="s">
        <v>156</v>
      </c>
      <c r="AT258" s="185" t="s">
        <v>151</v>
      </c>
      <c r="AU258" s="185" t="s">
        <v>83</v>
      </c>
      <c r="AY258" s="18" t="s">
        <v>149</v>
      </c>
      <c r="BE258" s="186">
        <f>IF(N258="základní",J258,0)</f>
        <v>0</v>
      </c>
      <c r="BF258" s="186">
        <f>IF(N258="snížená",J258,0)</f>
        <v>0</v>
      </c>
      <c r="BG258" s="186">
        <f>IF(N258="zákl. přenesená",J258,0)</f>
        <v>0</v>
      </c>
      <c r="BH258" s="186">
        <f>IF(N258="sníž. přenesená",J258,0)</f>
        <v>0</v>
      </c>
      <c r="BI258" s="186">
        <f>IF(N258="nulová",J258,0)</f>
        <v>0</v>
      </c>
      <c r="BJ258" s="18" t="s">
        <v>81</v>
      </c>
      <c r="BK258" s="186">
        <f>ROUND(I258*H258,2)</f>
        <v>0</v>
      </c>
      <c r="BL258" s="18" t="s">
        <v>156</v>
      </c>
      <c r="BM258" s="185" t="s">
        <v>2683</v>
      </c>
    </row>
    <row r="259" spans="1:65" s="2" customFormat="1" ht="11.25">
      <c r="A259" s="35"/>
      <c r="B259" s="36"/>
      <c r="C259" s="37"/>
      <c r="D259" s="187" t="s">
        <v>158</v>
      </c>
      <c r="E259" s="37"/>
      <c r="F259" s="188" t="s">
        <v>903</v>
      </c>
      <c r="G259" s="37"/>
      <c r="H259" s="37"/>
      <c r="I259" s="189"/>
      <c r="J259" s="37"/>
      <c r="K259" s="37"/>
      <c r="L259" s="40"/>
      <c r="M259" s="190"/>
      <c r="N259" s="191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158</v>
      </c>
      <c r="AU259" s="18" t="s">
        <v>83</v>
      </c>
    </row>
    <row r="260" spans="1:65" s="2" customFormat="1" ht="11.25">
      <c r="A260" s="35"/>
      <c r="B260" s="36"/>
      <c r="C260" s="37"/>
      <c r="D260" s="192" t="s">
        <v>160</v>
      </c>
      <c r="E260" s="37"/>
      <c r="F260" s="193" t="s">
        <v>904</v>
      </c>
      <c r="G260" s="37"/>
      <c r="H260" s="37"/>
      <c r="I260" s="189"/>
      <c r="J260" s="37"/>
      <c r="K260" s="37"/>
      <c r="L260" s="40"/>
      <c r="M260" s="190"/>
      <c r="N260" s="191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160</v>
      </c>
      <c r="AU260" s="18" t="s">
        <v>83</v>
      </c>
    </row>
    <row r="261" spans="1:65" s="14" customFormat="1" ht="11.25">
      <c r="B261" s="206"/>
      <c r="C261" s="207"/>
      <c r="D261" s="187" t="s">
        <v>169</v>
      </c>
      <c r="E261" s="208" t="s">
        <v>19</v>
      </c>
      <c r="F261" s="209" t="s">
        <v>2630</v>
      </c>
      <c r="G261" s="207"/>
      <c r="H261" s="208" t="s">
        <v>19</v>
      </c>
      <c r="I261" s="210"/>
      <c r="J261" s="207"/>
      <c r="K261" s="207"/>
      <c r="L261" s="211"/>
      <c r="M261" s="212"/>
      <c r="N261" s="213"/>
      <c r="O261" s="213"/>
      <c r="P261" s="213"/>
      <c r="Q261" s="213"/>
      <c r="R261" s="213"/>
      <c r="S261" s="213"/>
      <c r="T261" s="214"/>
      <c r="AT261" s="215" t="s">
        <v>169</v>
      </c>
      <c r="AU261" s="215" t="s">
        <v>83</v>
      </c>
      <c r="AV261" s="14" t="s">
        <v>81</v>
      </c>
      <c r="AW261" s="14" t="s">
        <v>34</v>
      </c>
      <c r="AX261" s="14" t="s">
        <v>73</v>
      </c>
      <c r="AY261" s="215" t="s">
        <v>149</v>
      </c>
    </row>
    <row r="262" spans="1:65" s="13" customFormat="1" ht="11.25">
      <c r="B262" s="195"/>
      <c r="C262" s="196"/>
      <c r="D262" s="187" t="s">
        <v>169</v>
      </c>
      <c r="E262" s="197" t="s">
        <v>19</v>
      </c>
      <c r="F262" s="198" t="s">
        <v>2684</v>
      </c>
      <c r="G262" s="196"/>
      <c r="H262" s="199">
        <v>15.97</v>
      </c>
      <c r="I262" s="200"/>
      <c r="J262" s="196"/>
      <c r="K262" s="196"/>
      <c r="L262" s="201"/>
      <c r="M262" s="202"/>
      <c r="N262" s="203"/>
      <c r="O262" s="203"/>
      <c r="P262" s="203"/>
      <c r="Q262" s="203"/>
      <c r="R262" s="203"/>
      <c r="S262" s="203"/>
      <c r="T262" s="204"/>
      <c r="AT262" s="205" t="s">
        <v>169</v>
      </c>
      <c r="AU262" s="205" t="s">
        <v>83</v>
      </c>
      <c r="AV262" s="13" t="s">
        <v>83</v>
      </c>
      <c r="AW262" s="13" t="s">
        <v>34</v>
      </c>
      <c r="AX262" s="13" t="s">
        <v>73</v>
      </c>
      <c r="AY262" s="205" t="s">
        <v>149</v>
      </c>
    </row>
    <row r="263" spans="1:65" s="14" customFormat="1" ht="11.25">
      <c r="B263" s="206"/>
      <c r="C263" s="207"/>
      <c r="D263" s="187" t="s">
        <v>169</v>
      </c>
      <c r="E263" s="208" t="s">
        <v>19</v>
      </c>
      <c r="F263" s="209" t="s">
        <v>2632</v>
      </c>
      <c r="G263" s="207"/>
      <c r="H263" s="208" t="s">
        <v>19</v>
      </c>
      <c r="I263" s="210"/>
      <c r="J263" s="207"/>
      <c r="K263" s="207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169</v>
      </c>
      <c r="AU263" s="215" t="s">
        <v>83</v>
      </c>
      <c r="AV263" s="14" t="s">
        <v>81</v>
      </c>
      <c r="AW263" s="14" t="s">
        <v>34</v>
      </c>
      <c r="AX263" s="14" t="s">
        <v>73</v>
      </c>
      <c r="AY263" s="215" t="s">
        <v>149</v>
      </c>
    </row>
    <row r="264" spans="1:65" s="13" customFormat="1" ht="11.25">
      <c r="B264" s="195"/>
      <c r="C264" s="196"/>
      <c r="D264" s="187" t="s">
        <v>169</v>
      </c>
      <c r="E264" s="197" t="s">
        <v>19</v>
      </c>
      <c r="F264" s="198" t="s">
        <v>2685</v>
      </c>
      <c r="G264" s="196"/>
      <c r="H264" s="199">
        <v>28.215</v>
      </c>
      <c r="I264" s="200"/>
      <c r="J264" s="196"/>
      <c r="K264" s="196"/>
      <c r="L264" s="201"/>
      <c r="M264" s="202"/>
      <c r="N264" s="203"/>
      <c r="O264" s="203"/>
      <c r="P264" s="203"/>
      <c r="Q264" s="203"/>
      <c r="R264" s="203"/>
      <c r="S264" s="203"/>
      <c r="T264" s="204"/>
      <c r="AT264" s="205" t="s">
        <v>169</v>
      </c>
      <c r="AU264" s="205" t="s">
        <v>83</v>
      </c>
      <c r="AV264" s="13" t="s">
        <v>83</v>
      </c>
      <c r="AW264" s="13" t="s">
        <v>34</v>
      </c>
      <c r="AX264" s="13" t="s">
        <v>73</v>
      </c>
      <c r="AY264" s="205" t="s">
        <v>149</v>
      </c>
    </row>
    <row r="265" spans="1:65" s="14" customFormat="1" ht="11.25">
      <c r="B265" s="206"/>
      <c r="C265" s="207"/>
      <c r="D265" s="187" t="s">
        <v>169</v>
      </c>
      <c r="E265" s="208" t="s">
        <v>19</v>
      </c>
      <c r="F265" s="209" t="s">
        <v>189</v>
      </c>
      <c r="G265" s="207"/>
      <c r="H265" s="208" t="s">
        <v>19</v>
      </c>
      <c r="I265" s="210"/>
      <c r="J265" s="207"/>
      <c r="K265" s="207"/>
      <c r="L265" s="211"/>
      <c r="M265" s="212"/>
      <c r="N265" s="213"/>
      <c r="O265" s="213"/>
      <c r="P265" s="213"/>
      <c r="Q265" s="213"/>
      <c r="R265" s="213"/>
      <c r="S265" s="213"/>
      <c r="T265" s="214"/>
      <c r="AT265" s="215" t="s">
        <v>169</v>
      </c>
      <c r="AU265" s="215" t="s">
        <v>83</v>
      </c>
      <c r="AV265" s="14" t="s">
        <v>81</v>
      </c>
      <c r="AW265" s="14" t="s">
        <v>34</v>
      </c>
      <c r="AX265" s="14" t="s">
        <v>73</v>
      </c>
      <c r="AY265" s="215" t="s">
        <v>149</v>
      </c>
    </row>
    <row r="266" spans="1:65" s="13" customFormat="1" ht="11.25">
      <c r="B266" s="195"/>
      <c r="C266" s="196"/>
      <c r="D266" s="187" t="s">
        <v>169</v>
      </c>
      <c r="E266" s="197" t="s">
        <v>19</v>
      </c>
      <c r="F266" s="198" t="s">
        <v>2686</v>
      </c>
      <c r="G266" s="196"/>
      <c r="H266" s="199">
        <v>8</v>
      </c>
      <c r="I266" s="200"/>
      <c r="J266" s="196"/>
      <c r="K266" s="196"/>
      <c r="L266" s="201"/>
      <c r="M266" s="202"/>
      <c r="N266" s="203"/>
      <c r="O266" s="203"/>
      <c r="P266" s="203"/>
      <c r="Q266" s="203"/>
      <c r="R266" s="203"/>
      <c r="S266" s="203"/>
      <c r="T266" s="204"/>
      <c r="AT266" s="205" t="s">
        <v>169</v>
      </c>
      <c r="AU266" s="205" t="s">
        <v>83</v>
      </c>
      <c r="AV266" s="13" t="s">
        <v>83</v>
      </c>
      <c r="AW266" s="13" t="s">
        <v>34</v>
      </c>
      <c r="AX266" s="13" t="s">
        <v>73</v>
      </c>
      <c r="AY266" s="205" t="s">
        <v>149</v>
      </c>
    </row>
    <row r="267" spans="1:65" s="14" customFormat="1" ht="11.25">
      <c r="B267" s="206"/>
      <c r="C267" s="207"/>
      <c r="D267" s="187" t="s">
        <v>169</v>
      </c>
      <c r="E267" s="208" t="s">
        <v>19</v>
      </c>
      <c r="F267" s="209" t="s">
        <v>2635</v>
      </c>
      <c r="G267" s="207"/>
      <c r="H267" s="208" t="s">
        <v>19</v>
      </c>
      <c r="I267" s="210"/>
      <c r="J267" s="207"/>
      <c r="K267" s="207"/>
      <c r="L267" s="211"/>
      <c r="M267" s="212"/>
      <c r="N267" s="213"/>
      <c r="O267" s="213"/>
      <c r="P267" s="213"/>
      <c r="Q267" s="213"/>
      <c r="R267" s="213"/>
      <c r="S267" s="213"/>
      <c r="T267" s="214"/>
      <c r="AT267" s="215" t="s">
        <v>169</v>
      </c>
      <c r="AU267" s="215" t="s">
        <v>83</v>
      </c>
      <c r="AV267" s="14" t="s">
        <v>81</v>
      </c>
      <c r="AW267" s="14" t="s">
        <v>34</v>
      </c>
      <c r="AX267" s="14" t="s">
        <v>73</v>
      </c>
      <c r="AY267" s="215" t="s">
        <v>149</v>
      </c>
    </row>
    <row r="268" spans="1:65" s="13" customFormat="1" ht="11.25">
      <c r="B268" s="195"/>
      <c r="C268" s="196"/>
      <c r="D268" s="187" t="s">
        <v>169</v>
      </c>
      <c r="E268" s="197" t="s">
        <v>19</v>
      </c>
      <c r="F268" s="198" t="s">
        <v>2687</v>
      </c>
      <c r="G268" s="196"/>
      <c r="H268" s="199">
        <v>6.82</v>
      </c>
      <c r="I268" s="200"/>
      <c r="J268" s="196"/>
      <c r="K268" s="196"/>
      <c r="L268" s="201"/>
      <c r="M268" s="202"/>
      <c r="N268" s="203"/>
      <c r="O268" s="203"/>
      <c r="P268" s="203"/>
      <c r="Q268" s="203"/>
      <c r="R268" s="203"/>
      <c r="S268" s="203"/>
      <c r="T268" s="204"/>
      <c r="AT268" s="205" t="s">
        <v>169</v>
      </c>
      <c r="AU268" s="205" t="s">
        <v>83</v>
      </c>
      <c r="AV268" s="13" t="s">
        <v>83</v>
      </c>
      <c r="AW268" s="13" t="s">
        <v>34</v>
      </c>
      <c r="AX268" s="13" t="s">
        <v>73</v>
      </c>
      <c r="AY268" s="205" t="s">
        <v>149</v>
      </c>
    </row>
    <row r="269" spans="1:65" s="12" customFormat="1" ht="22.9" customHeight="1">
      <c r="B269" s="158"/>
      <c r="C269" s="159"/>
      <c r="D269" s="160" t="s">
        <v>72</v>
      </c>
      <c r="E269" s="172" t="s">
        <v>225</v>
      </c>
      <c r="F269" s="172" t="s">
        <v>930</v>
      </c>
      <c r="G269" s="159"/>
      <c r="H269" s="159"/>
      <c r="I269" s="162"/>
      <c r="J269" s="173">
        <f>BK269</f>
        <v>0</v>
      </c>
      <c r="K269" s="159"/>
      <c r="L269" s="164"/>
      <c r="M269" s="165"/>
      <c r="N269" s="166"/>
      <c r="O269" s="166"/>
      <c r="P269" s="167">
        <f>SUM(P270:P303)</f>
        <v>0</v>
      </c>
      <c r="Q269" s="166"/>
      <c r="R269" s="167">
        <f>SUM(R270:R303)</f>
        <v>4.9492800000000003E-3</v>
      </c>
      <c r="S269" s="166"/>
      <c r="T269" s="168">
        <f>SUM(T270:T303)</f>
        <v>9.2719290000000001</v>
      </c>
      <c r="AR269" s="169" t="s">
        <v>81</v>
      </c>
      <c r="AT269" s="170" t="s">
        <v>72</v>
      </c>
      <c r="AU269" s="170" t="s">
        <v>81</v>
      </c>
      <c r="AY269" s="169" t="s">
        <v>149</v>
      </c>
      <c r="BK269" s="171">
        <f>SUM(BK270:BK303)</f>
        <v>0</v>
      </c>
    </row>
    <row r="270" spans="1:65" s="2" customFormat="1" ht="24.2" customHeight="1">
      <c r="A270" s="35"/>
      <c r="B270" s="36"/>
      <c r="C270" s="174" t="s">
        <v>346</v>
      </c>
      <c r="D270" s="174" t="s">
        <v>151</v>
      </c>
      <c r="E270" s="175" t="s">
        <v>950</v>
      </c>
      <c r="F270" s="176" t="s">
        <v>951</v>
      </c>
      <c r="G270" s="177" t="s">
        <v>154</v>
      </c>
      <c r="H270" s="178">
        <v>23.568000000000001</v>
      </c>
      <c r="I270" s="179"/>
      <c r="J270" s="180">
        <f>ROUND(I270*H270,2)</f>
        <v>0</v>
      </c>
      <c r="K270" s="176" t="s">
        <v>155</v>
      </c>
      <c r="L270" s="40"/>
      <c r="M270" s="181" t="s">
        <v>19</v>
      </c>
      <c r="N270" s="182" t="s">
        <v>44</v>
      </c>
      <c r="O270" s="65"/>
      <c r="P270" s="183">
        <f>O270*H270</f>
        <v>0</v>
      </c>
      <c r="Q270" s="183">
        <v>2.1000000000000001E-4</v>
      </c>
      <c r="R270" s="183">
        <f>Q270*H270</f>
        <v>4.9492800000000003E-3</v>
      </c>
      <c r="S270" s="183">
        <v>0</v>
      </c>
      <c r="T270" s="184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85" t="s">
        <v>156</v>
      </c>
      <c r="AT270" s="185" t="s">
        <v>151</v>
      </c>
      <c r="AU270" s="185" t="s">
        <v>83</v>
      </c>
      <c r="AY270" s="18" t="s">
        <v>149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18" t="s">
        <v>81</v>
      </c>
      <c r="BK270" s="186">
        <f>ROUND(I270*H270,2)</f>
        <v>0</v>
      </c>
      <c r="BL270" s="18" t="s">
        <v>156</v>
      </c>
      <c r="BM270" s="185" t="s">
        <v>2688</v>
      </c>
    </row>
    <row r="271" spans="1:65" s="2" customFormat="1" ht="11.25">
      <c r="A271" s="35"/>
      <c r="B271" s="36"/>
      <c r="C271" s="37"/>
      <c r="D271" s="187" t="s">
        <v>158</v>
      </c>
      <c r="E271" s="37"/>
      <c r="F271" s="188" t="s">
        <v>953</v>
      </c>
      <c r="G271" s="37"/>
      <c r="H271" s="37"/>
      <c r="I271" s="189"/>
      <c r="J271" s="37"/>
      <c r="K271" s="37"/>
      <c r="L271" s="40"/>
      <c r="M271" s="190"/>
      <c r="N271" s="191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158</v>
      </c>
      <c r="AU271" s="18" t="s">
        <v>83</v>
      </c>
    </row>
    <row r="272" spans="1:65" s="2" customFormat="1" ht="11.25">
      <c r="A272" s="35"/>
      <c r="B272" s="36"/>
      <c r="C272" s="37"/>
      <c r="D272" s="192" t="s">
        <v>160</v>
      </c>
      <c r="E272" s="37"/>
      <c r="F272" s="193" t="s">
        <v>954</v>
      </c>
      <c r="G272" s="37"/>
      <c r="H272" s="37"/>
      <c r="I272" s="189"/>
      <c r="J272" s="37"/>
      <c r="K272" s="37"/>
      <c r="L272" s="40"/>
      <c r="M272" s="190"/>
      <c r="N272" s="191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160</v>
      </c>
      <c r="AU272" s="18" t="s">
        <v>83</v>
      </c>
    </row>
    <row r="273" spans="1:65" s="13" customFormat="1" ht="11.25">
      <c r="B273" s="195"/>
      <c r="C273" s="196"/>
      <c r="D273" s="187" t="s">
        <v>169</v>
      </c>
      <c r="E273" s="197" t="s">
        <v>19</v>
      </c>
      <c r="F273" s="198" t="s">
        <v>2689</v>
      </c>
      <c r="G273" s="196"/>
      <c r="H273" s="199">
        <v>23.568000000000001</v>
      </c>
      <c r="I273" s="200"/>
      <c r="J273" s="196"/>
      <c r="K273" s="196"/>
      <c r="L273" s="201"/>
      <c r="M273" s="202"/>
      <c r="N273" s="203"/>
      <c r="O273" s="203"/>
      <c r="P273" s="203"/>
      <c r="Q273" s="203"/>
      <c r="R273" s="203"/>
      <c r="S273" s="203"/>
      <c r="T273" s="204"/>
      <c r="AT273" s="205" t="s">
        <v>169</v>
      </c>
      <c r="AU273" s="205" t="s">
        <v>83</v>
      </c>
      <c r="AV273" s="13" t="s">
        <v>83</v>
      </c>
      <c r="AW273" s="13" t="s">
        <v>34</v>
      </c>
      <c r="AX273" s="13" t="s">
        <v>73</v>
      </c>
      <c r="AY273" s="205" t="s">
        <v>149</v>
      </c>
    </row>
    <row r="274" spans="1:65" s="2" customFormat="1" ht="16.5" customHeight="1">
      <c r="A274" s="35"/>
      <c r="B274" s="36"/>
      <c r="C274" s="174" t="s">
        <v>352</v>
      </c>
      <c r="D274" s="174" t="s">
        <v>151</v>
      </c>
      <c r="E274" s="175" t="s">
        <v>1026</v>
      </c>
      <c r="F274" s="176" t="s">
        <v>1027</v>
      </c>
      <c r="G274" s="177" t="s">
        <v>181</v>
      </c>
      <c r="H274" s="178">
        <v>2.7850000000000001</v>
      </c>
      <c r="I274" s="179"/>
      <c r="J274" s="180">
        <f>ROUND(I274*H274,2)</f>
        <v>0</v>
      </c>
      <c r="K274" s="176" t="s">
        <v>155</v>
      </c>
      <c r="L274" s="40"/>
      <c r="M274" s="181" t="s">
        <v>19</v>
      </c>
      <c r="N274" s="182" t="s">
        <v>44</v>
      </c>
      <c r="O274" s="65"/>
      <c r="P274" s="183">
        <f>O274*H274</f>
        <v>0</v>
      </c>
      <c r="Q274" s="183">
        <v>0</v>
      </c>
      <c r="R274" s="183">
        <f>Q274*H274</f>
        <v>0</v>
      </c>
      <c r="S274" s="183">
        <v>1.8</v>
      </c>
      <c r="T274" s="184">
        <f>S274*H274</f>
        <v>5.0130000000000008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5" t="s">
        <v>156</v>
      </c>
      <c r="AT274" s="185" t="s">
        <v>151</v>
      </c>
      <c r="AU274" s="185" t="s">
        <v>83</v>
      </c>
      <c r="AY274" s="18" t="s">
        <v>149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0</v>
      </c>
      <c r="BH274" s="186">
        <f>IF(N274="sníž. přenesená",J274,0)</f>
        <v>0</v>
      </c>
      <c r="BI274" s="186">
        <f>IF(N274="nulová",J274,0)</f>
        <v>0</v>
      </c>
      <c r="BJ274" s="18" t="s">
        <v>81</v>
      </c>
      <c r="BK274" s="186">
        <f>ROUND(I274*H274,2)</f>
        <v>0</v>
      </c>
      <c r="BL274" s="18" t="s">
        <v>156</v>
      </c>
      <c r="BM274" s="185" t="s">
        <v>2690</v>
      </c>
    </row>
    <row r="275" spans="1:65" s="2" customFormat="1" ht="19.5">
      <c r="A275" s="35"/>
      <c r="B275" s="36"/>
      <c r="C275" s="37"/>
      <c r="D275" s="187" t="s">
        <v>158</v>
      </c>
      <c r="E275" s="37"/>
      <c r="F275" s="188" t="s">
        <v>1029</v>
      </c>
      <c r="G275" s="37"/>
      <c r="H275" s="37"/>
      <c r="I275" s="189"/>
      <c r="J275" s="37"/>
      <c r="K275" s="37"/>
      <c r="L275" s="40"/>
      <c r="M275" s="190"/>
      <c r="N275" s="191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158</v>
      </c>
      <c r="AU275" s="18" t="s">
        <v>83</v>
      </c>
    </row>
    <row r="276" spans="1:65" s="2" customFormat="1" ht="11.25">
      <c r="A276" s="35"/>
      <c r="B276" s="36"/>
      <c r="C276" s="37"/>
      <c r="D276" s="192" t="s">
        <v>160</v>
      </c>
      <c r="E276" s="37"/>
      <c r="F276" s="193" t="s">
        <v>1030</v>
      </c>
      <c r="G276" s="37"/>
      <c r="H276" s="37"/>
      <c r="I276" s="189"/>
      <c r="J276" s="37"/>
      <c r="K276" s="37"/>
      <c r="L276" s="40"/>
      <c r="M276" s="190"/>
      <c r="N276" s="191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160</v>
      </c>
      <c r="AU276" s="18" t="s">
        <v>83</v>
      </c>
    </row>
    <row r="277" spans="1:65" s="14" customFormat="1" ht="11.25">
      <c r="B277" s="206"/>
      <c r="C277" s="207"/>
      <c r="D277" s="187" t="s">
        <v>169</v>
      </c>
      <c r="E277" s="208" t="s">
        <v>19</v>
      </c>
      <c r="F277" s="209" t="s">
        <v>2691</v>
      </c>
      <c r="G277" s="207"/>
      <c r="H277" s="208" t="s">
        <v>19</v>
      </c>
      <c r="I277" s="210"/>
      <c r="J277" s="207"/>
      <c r="K277" s="207"/>
      <c r="L277" s="211"/>
      <c r="M277" s="212"/>
      <c r="N277" s="213"/>
      <c r="O277" s="213"/>
      <c r="P277" s="213"/>
      <c r="Q277" s="213"/>
      <c r="R277" s="213"/>
      <c r="S277" s="213"/>
      <c r="T277" s="214"/>
      <c r="AT277" s="215" t="s">
        <v>169</v>
      </c>
      <c r="AU277" s="215" t="s">
        <v>83</v>
      </c>
      <c r="AV277" s="14" t="s">
        <v>81</v>
      </c>
      <c r="AW277" s="14" t="s">
        <v>34</v>
      </c>
      <c r="AX277" s="14" t="s">
        <v>73</v>
      </c>
      <c r="AY277" s="215" t="s">
        <v>149</v>
      </c>
    </row>
    <row r="278" spans="1:65" s="13" customFormat="1" ht="11.25">
      <c r="B278" s="195"/>
      <c r="C278" s="196"/>
      <c r="D278" s="187" t="s">
        <v>169</v>
      </c>
      <c r="E278" s="197" t="s">
        <v>19</v>
      </c>
      <c r="F278" s="198" t="s">
        <v>2692</v>
      </c>
      <c r="G278" s="196"/>
      <c r="H278" s="199">
        <v>2.7850000000000001</v>
      </c>
      <c r="I278" s="200"/>
      <c r="J278" s="196"/>
      <c r="K278" s="196"/>
      <c r="L278" s="201"/>
      <c r="M278" s="202"/>
      <c r="N278" s="203"/>
      <c r="O278" s="203"/>
      <c r="P278" s="203"/>
      <c r="Q278" s="203"/>
      <c r="R278" s="203"/>
      <c r="S278" s="203"/>
      <c r="T278" s="204"/>
      <c r="AT278" s="205" t="s">
        <v>169</v>
      </c>
      <c r="AU278" s="205" t="s">
        <v>83</v>
      </c>
      <c r="AV278" s="13" t="s">
        <v>83</v>
      </c>
      <c r="AW278" s="13" t="s">
        <v>34</v>
      </c>
      <c r="AX278" s="13" t="s">
        <v>73</v>
      </c>
      <c r="AY278" s="205" t="s">
        <v>149</v>
      </c>
    </row>
    <row r="279" spans="1:65" s="2" customFormat="1" ht="16.5" customHeight="1">
      <c r="A279" s="35"/>
      <c r="B279" s="36"/>
      <c r="C279" s="174" t="s">
        <v>7</v>
      </c>
      <c r="D279" s="174" t="s">
        <v>151</v>
      </c>
      <c r="E279" s="175" t="s">
        <v>1072</v>
      </c>
      <c r="F279" s="176" t="s">
        <v>1073</v>
      </c>
      <c r="G279" s="177" t="s">
        <v>154</v>
      </c>
      <c r="H279" s="178">
        <v>12.6</v>
      </c>
      <c r="I279" s="179"/>
      <c r="J279" s="180">
        <f>ROUND(I279*H279,2)</f>
        <v>0</v>
      </c>
      <c r="K279" s="176" t="s">
        <v>155</v>
      </c>
      <c r="L279" s="40"/>
      <c r="M279" s="181" t="s">
        <v>19</v>
      </c>
      <c r="N279" s="182" t="s">
        <v>44</v>
      </c>
      <c r="O279" s="65"/>
      <c r="P279" s="183">
        <f>O279*H279</f>
        <v>0</v>
      </c>
      <c r="Q279" s="183">
        <v>0</v>
      </c>
      <c r="R279" s="183">
        <f>Q279*H279</f>
        <v>0</v>
      </c>
      <c r="S279" s="183">
        <v>6.3E-2</v>
      </c>
      <c r="T279" s="184">
        <f>S279*H279</f>
        <v>0.79379999999999995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5" t="s">
        <v>156</v>
      </c>
      <c r="AT279" s="185" t="s">
        <v>151</v>
      </c>
      <c r="AU279" s="185" t="s">
        <v>83</v>
      </c>
      <c r="AY279" s="18" t="s">
        <v>149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18" t="s">
        <v>81</v>
      </c>
      <c r="BK279" s="186">
        <f>ROUND(I279*H279,2)</f>
        <v>0</v>
      </c>
      <c r="BL279" s="18" t="s">
        <v>156</v>
      </c>
      <c r="BM279" s="185" t="s">
        <v>2693</v>
      </c>
    </row>
    <row r="280" spans="1:65" s="2" customFormat="1" ht="11.25">
      <c r="A280" s="35"/>
      <c r="B280" s="36"/>
      <c r="C280" s="37"/>
      <c r="D280" s="187" t="s">
        <v>158</v>
      </c>
      <c r="E280" s="37"/>
      <c r="F280" s="188" t="s">
        <v>1075</v>
      </c>
      <c r="G280" s="37"/>
      <c r="H280" s="37"/>
      <c r="I280" s="189"/>
      <c r="J280" s="37"/>
      <c r="K280" s="37"/>
      <c r="L280" s="40"/>
      <c r="M280" s="190"/>
      <c r="N280" s="191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158</v>
      </c>
      <c r="AU280" s="18" t="s">
        <v>83</v>
      </c>
    </row>
    <row r="281" spans="1:65" s="2" customFormat="1" ht="11.25">
      <c r="A281" s="35"/>
      <c r="B281" s="36"/>
      <c r="C281" s="37"/>
      <c r="D281" s="192" t="s">
        <v>160</v>
      </c>
      <c r="E281" s="37"/>
      <c r="F281" s="193" t="s">
        <v>1076</v>
      </c>
      <c r="G281" s="37"/>
      <c r="H281" s="37"/>
      <c r="I281" s="189"/>
      <c r="J281" s="37"/>
      <c r="K281" s="37"/>
      <c r="L281" s="40"/>
      <c r="M281" s="190"/>
      <c r="N281" s="191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160</v>
      </c>
      <c r="AU281" s="18" t="s">
        <v>83</v>
      </c>
    </row>
    <row r="282" spans="1:65" s="14" customFormat="1" ht="11.25">
      <c r="B282" s="206"/>
      <c r="C282" s="207"/>
      <c r="D282" s="187" t="s">
        <v>169</v>
      </c>
      <c r="E282" s="208" t="s">
        <v>19</v>
      </c>
      <c r="F282" s="209" t="s">
        <v>2656</v>
      </c>
      <c r="G282" s="207"/>
      <c r="H282" s="208" t="s">
        <v>19</v>
      </c>
      <c r="I282" s="210"/>
      <c r="J282" s="207"/>
      <c r="K282" s="207"/>
      <c r="L282" s="211"/>
      <c r="M282" s="212"/>
      <c r="N282" s="213"/>
      <c r="O282" s="213"/>
      <c r="P282" s="213"/>
      <c r="Q282" s="213"/>
      <c r="R282" s="213"/>
      <c r="S282" s="213"/>
      <c r="T282" s="214"/>
      <c r="AT282" s="215" t="s">
        <v>169</v>
      </c>
      <c r="AU282" s="215" t="s">
        <v>83</v>
      </c>
      <c r="AV282" s="14" t="s">
        <v>81</v>
      </c>
      <c r="AW282" s="14" t="s">
        <v>34</v>
      </c>
      <c r="AX282" s="14" t="s">
        <v>73</v>
      </c>
      <c r="AY282" s="215" t="s">
        <v>149</v>
      </c>
    </row>
    <row r="283" spans="1:65" s="13" customFormat="1" ht="11.25">
      <c r="B283" s="195"/>
      <c r="C283" s="196"/>
      <c r="D283" s="187" t="s">
        <v>169</v>
      </c>
      <c r="E283" s="197" t="s">
        <v>19</v>
      </c>
      <c r="F283" s="198" t="s">
        <v>2694</v>
      </c>
      <c r="G283" s="196"/>
      <c r="H283" s="199">
        <v>12.6</v>
      </c>
      <c r="I283" s="200"/>
      <c r="J283" s="196"/>
      <c r="K283" s="196"/>
      <c r="L283" s="201"/>
      <c r="M283" s="202"/>
      <c r="N283" s="203"/>
      <c r="O283" s="203"/>
      <c r="P283" s="203"/>
      <c r="Q283" s="203"/>
      <c r="R283" s="203"/>
      <c r="S283" s="203"/>
      <c r="T283" s="204"/>
      <c r="AT283" s="205" t="s">
        <v>169</v>
      </c>
      <c r="AU283" s="205" t="s">
        <v>83</v>
      </c>
      <c r="AV283" s="13" t="s">
        <v>83</v>
      </c>
      <c r="AW283" s="13" t="s">
        <v>34</v>
      </c>
      <c r="AX283" s="13" t="s">
        <v>73</v>
      </c>
      <c r="AY283" s="205" t="s">
        <v>149</v>
      </c>
    </row>
    <row r="284" spans="1:65" s="2" customFormat="1" ht="16.5" customHeight="1">
      <c r="A284" s="35"/>
      <c r="B284" s="36"/>
      <c r="C284" s="174" t="s">
        <v>368</v>
      </c>
      <c r="D284" s="174" t="s">
        <v>151</v>
      </c>
      <c r="E284" s="175" t="s">
        <v>2695</v>
      </c>
      <c r="F284" s="176" t="s">
        <v>2696</v>
      </c>
      <c r="G284" s="177" t="s">
        <v>154</v>
      </c>
      <c r="H284" s="178">
        <v>14.025</v>
      </c>
      <c r="I284" s="179"/>
      <c r="J284" s="180">
        <f>ROUND(I284*H284,2)</f>
        <v>0</v>
      </c>
      <c r="K284" s="176" t="s">
        <v>155</v>
      </c>
      <c r="L284" s="40"/>
      <c r="M284" s="181" t="s">
        <v>19</v>
      </c>
      <c r="N284" s="182" t="s">
        <v>44</v>
      </c>
      <c r="O284" s="65"/>
      <c r="P284" s="183">
        <f>O284*H284</f>
        <v>0</v>
      </c>
      <c r="Q284" s="183">
        <v>0</v>
      </c>
      <c r="R284" s="183">
        <f>Q284*H284</f>
        <v>0</v>
      </c>
      <c r="S284" s="183">
        <v>0.06</v>
      </c>
      <c r="T284" s="184">
        <f>S284*H284</f>
        <v>0.84150000000000003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85" t="s">
        <v>156</v>
      </c>
      <c r="AT284" s="185" t="s">
        <v>151</v>
      </c>
      <c r="AU284" s="185" t="s">
        <v>83</v>
      </c>
      <c r="AY284" s="18" t="s">
        <v>149</v>
      </c>
      <c r="BE284" s="186">
        <f>IF(N284="základní",J284,0)</f>
        <v>0</v>
      </c>
      <c r="BF284" s="186">
        <f>IF(N284="snížená",J284,0)</f>
        <v>0</v>
      </c>
      <c r="BG284" s="186">
        <f>IF(N284="zákl. přenesená",J284,0)</f>
        <v>0</v>
      </c>
      <c r="BH284" s="186">
        <f>IF(N284="sníž. přenesená",J284,0)</f>
        <v>0</v>
      </c>
      <c r="BI284" s="186">
        <f>IF(N284="nulová",J284,0)</f>
        <v>0</v>
      </c>
      <c r="BJ284" s="18" t="s">
        <v>81</v>
      </c>
      <c r="BK284" s="186">
        <f>ROUND(I284*H284,2)</f>
        <v>0</v>
      </c>
      <c r="BL284" s="18" t="s">
        <v>156</v>
      </c>
      <c r="BM284" s="185" t="s">
        <v>2697</v>
      </c>
    </row>
    <row r="285" spans="1:65" s="2" customFormat="1" ht="19.5">
      <c r="A285" s="35"/>
      <c r="B285" s="36"/>
      <c r="C285" s="37"/>
      <c r="D285" s="187" t="s">
        <v>158</v>
      </c>
      <c r="E285" s="37"/>
      <c r="F285" s="188" t="s">
        <v>2698</v>
      </c>
      <c r="G285" s="37"/>
      <c r="H285" s="37"/>
      <c r="I285" s="189"/>
      <c r="J285" s="37"/>
      <c r="K285" s="37"/>
      <c r="L285" s="40"/>
      <c r="M285" s="190"/>
      <c r="N285" s="191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158</v>
      </c>
      <c r="AU285" s="18" t="s">
        <v>83</v>
      </c>
    </row>
    <row r="286" spans="1:65" s="2" customFormat="1" ht="11.25">
      <c r="A286" s="35"/>
      <c r="B286" s="36"/>
      <c r="C286" s="37"/>
      <c r="D286" s="192" t="s">
        <v>160</v>
      </c>
      <c r="E286" s="37"/>
      <c r="F286" s="193" t="s">
        <v>2699</v>
      </c>
      <c r="G286" s="37"/>
      <c r="H286" s="37"/>
      <c r="I286" s="189"/>
      <c r="J286" s="37"/>
      <c r="K286" s="37"/>
      <c r="L286" s="40"/>
      <c r="M286" s="190"/>
      <c r="N286" s="191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160</v>
      </c>
      <c r="AU286" s="18" t="s">
        <v>83</v>
      </c>
    </row>
    <row r="287" spans="1:65" s="14" customFormat="1" ht="11.25">
      <c r="B287" s="206"/>
      <c r="C287" s="207"/>
      <c r="D287" s="187" t="s">
        <v>169</v>
      </c>
      <c r="E287" s="208" t="s">
        <v>19</v>
      </c>
      <c r="F287" s="209" t="s">
        <v>2700</v>
      </c>
      <c r="G287" s="207"/>
      <c r="H287" s="208" t="s">
        <v>19</v>
      </c>
      <c r="I287" s="210"/>
      <c r="J287" s="207"/>
      <c r="K287" s="207"/>
      <c r="L287" s="211"/>
      <c r="M287" s="212"/>
      <c r="N287" s="213"/>
      <c r="O287" s="213"/>
      <c r="P287" s="213"/>
      <c r="Q287" s="213"/>
      <c r="R287" s="213"/>
      <c r="S287" s="213"/>
      <c r="T287" s="214"/>
      <c r="AT287" s="215" t="s">
        <v>169</v>
      </c>
      <c r="AU287" s="215" t="s">
        <v>83</v>
      </c>
      <c r="AV287" s="14" t="s">
        <v>81</v>
      </c>
      <c r="AW287" s="14" t="s">
        <v>34</v>
      </c>
      <c r="AX287" s="14" t="s">
        <v>73</v>
      </c>
      <c r="AY287" s="215" t="s">
        <v>149</v>
      </c>
    </row>
    <row r="288" spans="1:65" s="13" customFormat="1" ht="11.25">
      <c r="B288" s="195"/>
      <c r="C288" s="196"/>
      <c r="D288" s="187" t="s">
        <v>169</v>
      </c>
      <c r="E288" s="197" t="s">
        <v>19</v>
      </c>
      <c r="F288" s="198" t="s">
        <v>2701</v>
      </c>
      <c r="G288" s="196"/>
      <c r="H288" s="199">
        <v>14.025</v>
      </c>
      <c r="I288" s="200"/>
      <c r="J288" s="196"/>
      <c r="K288" s="196"/>
      <c r="L288" s="201"/>
      <c r="M288" s="202"/>
      <c r="N288" s="203"/>
      <c r="O288" s="203"/>
      <c r="P288" s="203"/>
      <c r="Q288" s="203"/>
      <c r="R288" s="203"/>
      <c r="S288" s="203"/>
      <c r="T288" s="204"/>
      <c r="AT288" s="205" t="s">
        <v>169</v>
      </c>
      <c r="AU288" s="205" t="s">
        <v>83</v>
      </c>
      <c r="AV288" s="13" t="s">
        <v>83</v>
      </c>
      <c r="AW288" s="13" t="s">
        <v>34</v>
      </c>
      <c r="AX288" s="13" t="s">
        <v>73</v>
      </c>
      <c r="AY288" s="205" t="s">
        <v>149</v>
      </c>
    </row>
    <row r="289" spans="1:65" s="2" customFormat="1" ht="24.2" customHeight="1">
      <c r="A289" s="35"/>
      <c r="B289" s="36"/>
      <c r="C289" s="174" t="s">
        <v>386</v>
      </c>
      <c r="D289" s="174" t="s">
        <v>151</v>
      </c>
      <c r="E289" s="175" t="s">
        <v>1093</v>
      </c>
      <c r="F289" s="176" t="s">
        <v>1094</v>
      </c>
      <c r="G289" s="177" t="s">
        <v>154</v>
      </c>
      <c r="H289" s="178">
        <v>147.19499999999999</v>
      </c>
      <c r="I289" s="179"/>
      <c r="J289" s="180">
        <f>ROUND(I289*H289,2)</f>
        <v>0</v>
      </c>
      <c r="K289" s="176" t="s">
        <v>155</v>
      </c>
      <c r="L289" s="40"/>
      <c r="M289" s="181" t="s">
        <v>19</v>
      </c>
      <c r="N289" s="182" t="s">
        <v>44</v>
      </c>
      <c r="O289" s="65"/>
      <c r="P289" s="183">
        <f>O289*H289</f>
        <v>0</v>
      </c>
      <c r="Q289" s="183">
        <v>0</v>
      </c>
      <c r="R289" s="183">
        <f>Q289*H289</f>
        <v>0</v>
      </c>
      <c r="S289" s="183">
        <v>1.6E-2</v>
      </c>
      <c r="T289" s="184">
        <f>S289*H289</f>
        <v>2.3551199999999999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85" t="s">
        <v>156</v>
      </c>
      <c r="AT289" s="185" t="s">
        <v>151</v>
      </c>
      <c r="AU289" s="185" t="s">
        <v>83</v>
      </c>
      <c r="AY289" s="18" t="s">
        <v>149</v>
      </c>
      <c r="BE289" s="186">
        <f>IF(N289="základní",J289,0)</f>
        <v>0</v>
      </c>
      <c r="BF289" s="186">
        <f>IF(N289="snížená",J289,0)</f>
        <v>0</v>
      </c>
      <c r="BG289" s="186">
        <f>IF(N289="zákl. přenesená",J289,0)</f>
        <v>0</v>
      </c>
      <c r="BH289" s="186">
        <f>IF(N289="sníž. přenesená",J289,0)</f>
        <v>0</v>
      </c>
      <c r="BI289" s="186">
        <f>IF(N289="nulová",J289,0)</f>
        <v>0</v>
      </c>
      <c r="BJ289" s="18" t="s">
        <v>81</v>
      </c>
      <c r="BK289" s="186">
        <f>ROUND(I289*H289,2)</f>
        <v>0</v>
      </c>
      <c r="BL289" s="18" t="s">
        <v>156</v>
      </c>
      <c r="BM289" s="185" t="s">
        <v>2702</v>
      </c>
    </row>
    <row r="290" spans="1:65" s="2" customFormat="1" ht="19.5">
      <c r="A290" s="35"/>
      <c r="B290" s="36"/>
      <c r="C290" s="37"/>
      <c r="D290" s="187" t="s">
        <v>158</v>
      </c>
      <c r="E290" s="37"/>
      <c r="F290" s="188" t="s">
        <v>1096</v>
      </c>
      <c r="G290" s="37"/>
      <c r="H290" s="37"/>
      <c r="I290" s="189"/>
      <c r="J290" s="37"/>
      <c r="K290" s="37"/>
      <c r="L290" s="40"/>
      <c r="M290" s="190"/>
      <c r="N290" s="191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158</v>
      </c>
      <c r="AU290" s="18" t="s">
        <v>83</v>
      </c>
    </row>
    <row r="291" spans="1:65" s="2" customFormat="1" ht="11.25">
      <c r="A291" s="35"/>
      <c r="B291" s="36"/>
      <c r="C291" s="37"/>
      <c r="D291" s="192" t="s">
        <v>160</v>
      </c>
      <c r="E291" s="37"/>
      <c r="F291" s="193" t="s">
        <v>1097</v>
      </c>
      <c r="G291" s="37"/>
      <c r="H291" s="37"/>
      <c r="I291" s="189"/>
      <c r="J291" s="37"/>
      <c r="K291" s="37"/>
      <c r="L291" s="40"/>
      <c r="M291" s="190"/>
      <c r="N291" s="191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160</v>
      </c>
      <c r="AU291" s="18" t="s">
        <v>83</v>
      </c>
    </row>
    <row r="292" spans="1:65" s="14" customFormat="1" ht="11.25">
      <c r="B292" s="206"/>
      <c r="C292" s="207"/>
      <c r="D292" s="187" t="s">
        <v>169</v>
      </c>
      <c r="E292" s="208" t="s">
        <v>19</v>
      </c>
      <c r="F292" s="209" t="s">
        <v>2656</v>
      </c>
      <c r="G292" s="207"/>
      <c r="H292" s="208" t="s">
        <v>19</v>
      </c>
      <c r="I292" s="210"/>
      <c r="J292" s="207"/>
      <c r="K292" s="207"/>
      <c r="L292" s="211"/>
      <c r="M292" s="212"/>
      <c r="N292" s="213"/>
      <c r="O292" s="213"/>
      <c r="P292" s="213"/>
      <c r="Q292" s="213"/>
      <c r="R292" s="213"/>
      <c r="S292" s="213"/>
      <c r="T292" s="214"/>
      <c r="AT292" s="215" t="s">
        <v>169</v>
      </c>
      <c r="AU292" s="215" t="s">
        <v>83</v>
      </c>
      <c r="AV292" s="14" t="s">
        <v>81</v>
      </c>
      <c r="AW292" s="14" t="s">
        <v>34</v>
      </c>
      <c r="AX292" s="14" t="s">
        <v>73</v>
      </c>
      <c r="AY292" s="215" t="s">
        <v>149</v>
      </c>
    </row>
    <row r="293" spans="1:65" s="13" customFormat="1" ht="11.25">
      <c r="B293" s="195"/>
      <c r="C293" s="196"/>
      <c r="D293" s="187" t="s">
        <v>169</v>
      </c>
      <c r="E293" s="197" t="s">
        <v>19</v>
      </c>
      <c r="F293" s="198" t="s">
        <v>2657</v>
      </c>
      <c r="G293" s="196"/>
      <c r="H293" s="199">
        <v>136.4</v>
      </c>
      <c r="I293" s="200"/>
      <c r="J293" s="196"/>
      <c r="K293" s="196"/>
      <c r="L293" s="201"/>
      <c r="M293" s="202"/>
      <c r="N293" s="203"/>
      <c r="O293" s="203"/>
      <c r="P293" s="203"/>
      <c r="Q293" s="203"/>
      <c r="R293" s="203"/>
      <c r="S293" s="203"/>
      <c r="T293" s="204"/>
      <c r="AT293" s="205" t="s">
        <v>169</v>
      </c>
      <c r="AU293" s="205" t="s">
        <v>83</v>
      </c>
      <c r="AV293" s="13" t="s">
        <v>83</v>
      </c>
      <c r="AW293" s="13" t="s">
        <v>34</v>
      </c>
      <c r="AX293" s="13" t="s">
        <v>73</v>
      </c>
      <c r="AY293" s="205" t="s">
        <v>149</v>
      </c>
    </row>
    <row r="294" spans="1:65" s="13" customFormat="1" ht="11.25">
      <c r="B294" s="195"/>
      <c r="C294" s="196"/>
      <c r="D294" s="187" t="s">
        <v>169</v>
      </c>
      <c r="E294" s="197" t="s">
        <v>19</v>
      </c>
      <c r="F294" s="198" t="s">
        <v>2658</v>
      </c>
      <c r="G294" s="196"/>
      <c r="H294" s="199">
        <v>40.6</v>
      </c>
      <c r="I294" s="200"/>
      <c r="J294" s="196"/>
      <c r="K294" s="196"/>
      <c r="L294" s="201"/>
      <c r="M294" s="202"/>
      <c r="N294" s="203"/>
      <c r="O294" s="203"/>
      <c r="P294" s="203"/>
      <c r="Q294" s="203"/>
      <c r="R294" s="203"/>
      <c r="S294" s="203"/>
      <c r="T294" s="204"/>
      <c r="AT294" s="205" t="s">
        <v>169</v>
      </c>
      <c r="AU294" s="205" t="s">
        <v>83</v>
      </c>
      <c r="AV294" s="13" t="s">
        <v>83</v>
      </c>
      <c r="AW294" s="13" t="s">
        <v>34</v>
      </c>
      <c r="AX294" s="13" t="s">
        <v>73</v>
      </c>
      <c r="AY294" s="205" t="s">
        <v>149</v>
      </c>
    </row>
    <row r="295" spans="1:65" s="14" customFormat="1" ht="11.25">
      <c r="B295" s="206"/>
      <c r="C295" s="207"/>
      <c r="D295" s="187" t="s">
        <v>169</v>
      </c>
      <c r="E295" s="208" t="s">
        <v>19</v>
      </c>
      <c r="F295" s="209" t="s">
        <v>821</v>
      </c>
      <c r="G295" s="207"/>
      <c r="H295" s="208" t="s">
        <v>19</v>
      </c>
      <c r="I295" s="210"/>
      <c r="J295" s="207"/>
      <c r="K295" s="207"/>
      <c r="L295" s="211"/>
      <c r="M295" s="212"/>
      <c r="N295" s="213"/>
      <c r="O295" s="213"/>
      <c r="P295" s="213"/>
      <c r="Q295" s="213"/>
      <c r="R295" s="213"/>
      <c r="S295" s="213"/>
      <c r="T295" s="214"/>
      <c r="AT295" s="215" t="s">
        <v>169</v>
      </c>
      <c r="AU295" s="215" t="s">
        <v>83</v>
      </c>
      <c r="AV295" s="14" t="s">
        <v>81</v>
      </c>
      <c r="AW295" s="14" t="s">
        <v>34</v>
      </c>
      <c r="AX295" s="14" t="s">
        <v>73</v>
      </c>
      <c r="AY295" s="215" t="s">
        <v>149</v>
      </c>
    </row>
    <row r="296" spans="1:65" s="13" customFormat="1" ht="11.25">
      <c r="B296" s="195"/>
      <c r="C296" s="196"/>
      <c r="D296" s="187" t="s">
        <v>169</v>
      </c>
      <c r="E296" s="197" t="s">
        <v>19</v>
      </c>
      <c r="F296" s="198" t="s">
        <v>2659</v>
      </c>
      <c r="G296" s="196"/>
      <c r="H296" s="199">
        <v>-11.154999999999999</v>
      </c>
      <c r="I296" s="200"/>
      <c r="J296" s="196"/>
      <c r="K296" s="196"/>
      <c r="L296" s="201"/>
      <c r="M296" s="202"/>
      <c r="N296" s="203"/>
      <c r="O296" s="203"/>
      <c r="P296" s="203"/>
      <c r="Q296" s="203"/>
      <c r="R296" s="203"/>
      <c r="S296" s="203"/>
      <c r="T296" s="204"/>
      <c r="AT296" s="205" t="s">
        <v>169</v>
      </c>
      <c r="AU296" s="205" t="s">
        <v>83</v>
      </c>
      <c r="AV296" s="13" t="s">
        <v>83</v>
      </c>
      <c r="AW296" s="13" t="s">
        <v>34</v>
      </c>
      <c r="AX296" s="13" t="s">
        <v>73</v>
      </c>
      <c r="AY296" s="205" t="s">
        <v>149</v>
      </c>
    </row>
    <row r="297" spans="1:65" s="14" customFormat="1" ht="11.25">
      <c r="B297" s="206"/>
      <c r="C297" s="207"/>
      <c r="D297" s="187" t="s">
        <v>169</v>
      </c>
      <c r="E297" s="208" t="s">
        <v>19</v>
      </c>
      <c r="F297" s="209" t="s">
        <v>2703</v>
      </c>
      <c r="G297" s="207"/>
      <c r="H297" s="208" t="s">
        <v>19</v>
      </c>
      <c r="I297" s="210"/>
      <c r="J297" s="207"/>
      <c r="K297" s="207"/>
      <c r="L297" s="211"/>
      <c r="M297" s="212"/>
      <c r="N297" s="213"/>
      <c r="O297" s="213"/>
      <c r="P297" s="213"/>
      <c r="Q297" s="213"/>
      <c r="R297" s="213"/>
      <c r="S297" s="213"/>
      <c r="T297" s="214"/>
      <c r="AT297" s="215" t="s">
        <v>169</v>
      </c>
      <c r="AU297" s="215" t="s">
        <v>83</v>
      </c>
      <c r="AV297" s="14" t="s">
        <v>81</v>
      </c>
      <c r="AW297" s="14" t="s">
        <v>34</v>
      </c>
      <c r="AX297" s="14" t="s">
        <v>73</v>
      </c>
      <c r="AY297" s="215" t="s">
        <v>149</v>
      </c>
    </row>
    <row r="298" spans="1:65" s="13" customFormat="1" ht="11.25">
      <c r="B298" s="195"/>
      <c r="C298" s="196"/>
      <c r="D298" s="187" t="s">
        <v>169</v>
      </c>
      <c r="E298" s="197" t="s">
        <v>19</v>
      </c>
      <c r="F298" s="198" t="s">
        <v>2660</v>
      </c>
      <c r="G298" s="196"/>
      <c r="H298" s="199">
        <v>-18.649999999999999</v>
      </c>
      <c r="I298" s="200"/>
      <c r="J298" s="196"/>
      <c r="K298" s="196"/>
      <c r="L298" s="201"/>
      <c r="M298" s="202"/>
      <c r="N298" s="203"/>
      <c r="O298" s="203"/>
      <c r="P298" s="203"/>
      <c r="Q298" s="203"/>
      <c r="R298" s="203"/>
      <c r="S298" s="203"/>
      <c r="T298" s="204"/>
      <c r="AT298" s="205" t="s">
        <v>169</v>
      </c>
      <c r="AU298" s="205" t="s">
        <v>83</v>
      </c>
      <c r="AV298" s="13" t="s">
        <v>83</v>
      </c>
      <c r="AW298" s="13" t="s">
        <v>34</v>
      </c>
      <c r="AX298" s="13" t="s">
        <v>73</v>
      </c>
      <c r="AY298" s="205" t="s">
        <v>149</v>
      </c>
    </row>
    <row r="299" spans="1:65" s="2" customFormat="1" ht="24.2" customHeight="1">
      <c r="A299" s="35"/>
      <c r="B299" s="36"/>
      <c r="C299" s="174" t="s">
        <v>406</v>
      </c>
      <c r="D299" s="174" t="s">
        <v>151</v>
      </c>
      <c r="E299" s="175" t="s">
        <v>1105</v>
      </c>
      <c r="F299" s="176" t="s">
        <v>1106</v>
      </c>
      <c r="G299" s="177" t="s">
        <v>154</v>
      </c>
      <c r="H299" s="178">
        <v>4.5510000000000002</v>
      </c>
      <c r="I299" s="179"/>
      <c r="J299" s="180">
        <f>ROUND(I299*H299,2)</f>
        <v>0</v>
      </c>
      <c r="K299" s="176" t="s">
        <v>155</v>
      </c>
      <c r="L299" s="40"/>
      <c r="M299" s="181" t="s">
        <v>19</v>
      </c>
      <c r="N299" s="182" t="s">
        <v>44</v>
      </c>
      <c r="O299" s="65"/>
      <c r="P299" s="183">
        <f>O299*H299</f>
        <v>0</v>
      </c>
      <c r="Q299" s="183">
        <v>0</v>
      </c>
      <c r="R299" s="183">
        <f>Q299*H299</f>
        <v>0</v>
      </c>
      <c r="S299" s="183">
        <v>5.8999999999999997E-2</v>
      </c>
      <c r="T299" s="184">
        <f>S299*H299</f>
        <v>0.268509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85" t="s">
        <v>156</v>
      </c>
      <c r="AT299" s="185" t="s">
        <v>151</v>
      </c>
      <c r="AU299" s="185" t="s">
        <v>83</v>
      </c>
      <c r="AY299" s="18" t="s">
        <v>149</v>
      </c>
      <c r="BE299" s="186">
        <f>IF(N299="základní",J299,0)</f>
        <v>0</v>
      </c>
      <c r="BF299" s="186">
        <f>IF(N299="snížená",J299,0)</f>
        <v>0</v>
      </c>
      <c r="BG299" s="186">
        <f>IF(N299="zákl. přenesená",J299,0)</f>
        <v>0</v>
      </c>
      <c r="BH299" s="186">
        <f>IF(N299="sníž. přenesená",J299,0)</f>
        <v>0</v>
      </c>
      <c r="BI299" s="186">
        <f>IF(N299="nulová",J299,0)</f>
        <v>0</v>
      </c>
      <c r="BJ299" s="18" t="s">
        <v>81</v>
      </c>
      <c r="BK299" s="186">
        <f>ROUND(I299*H299,2)</f>
        <v>0</v>
      </c>
      <c r="BL299" s="18" t="s">
        <v>156</v>
      </c>
      <c r="BM299" s="185" t="s">
        <v>2704</v>
      </c>
    </row>
    <row r="300" spans="1:65" s="2" customFormat="1" ht="19.5">
      <c r="A300" s="35"/>
      <c r="B300" s="36"/>
      <c r="C300" s="37"/>
      <c r="D300" s="187" t="s">
        <v>158</v>
      </c>
      <c r="E300" s="37"/>
      <c r="F300" s="188" t="s">
        <v>1108</v>
      </c>
      <c r="G300" s="37"/>
      <c r="H300" s="37"/>
      <c r="I300" s="189"/>
      <c r="J300" s="37"/>
      <c r="K300" s="37"/>
      <c r="L300" s="40"/>
      <c r="M300" s="190"/>
      <c r="N300" s="191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158</v>
      </c>
      <c r="AU300" s="18" t="s">
        <v>83</v>
      </c>
    </row>
    <row r="301" spans="1:65" s="2" customFormat="1" ht="11.25">
      <c r="A301" s="35"/>
      <c r="B301" s="36"/>
      <c r="C301" s="37"/>
      <c r="D301" s="192" t="s">
        <v>160</v>
      </c>
      <c r="E301" s="37"/>
      <c r="F301" s="193" t="s">
        <v>1109</v>
      </c>
      <c r="G301" s="37"/>
      <c r="H301" s="37"/>
      <c r="I301" s="189"/>
      <c r="J301" s="37"/>
      <c r="K301" s="37"/>
      <c r="L301" s="40"/>
      <c r="M301" s="190"/>
      <c r="N301" s="191"/>
      <c r="O301" s="65"/>
      <c r="P301" s="65"/>
      <c r="Q301" s="65"/>
      <c r="R301" s="65"/>
      <c r="S301" s="65"/>
      <c r="T301" s="66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160</v>
      </c>
      <c r="AU301" s="18" t="s">
        <v>83</v>
      </c>
    </row>
    <row r="302" spans="1:65" s="14" customFormat="1" ht="11.25">
      <c r="B302" s="206"/>
      <c r="C302" s="207"/>
      <c r="D302" s="187" t="s">
        <v>169</v>
      </c>
      <c r="E302" s="208" t="s">
        <v>19</v>
      </c>
      <c r="F302" s="209" t="s">
        <v>2651</v>
      </c>
      <c r="G302" s="207"/>
      <c r="H302" s="208" t="s">
        <v>19</v>
      </c>
      <c r="I302" s="210"/>
      <c r="J302" s="207"/>
      <c r="K302" s="207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169</v>
      </c>
      <c r="AU302" s="215" t="s">
        <v>83</v>
      </c>
      <c r="AV302" s="14" t="s">
        <v>81</v>
      </c>
      <c r="AW302" s="14" t="s">
        <v>34</v>
      </c>
      <c r="AX302" s="14" t="s">
        <v>73</v>
      </c>
      <c r="AY302" s="215" t="s">
        <v>149</v>
      </c>
    </row>
    <row r="303" spans="1:65" s="13" customFormat="1" ht="11.25">
      <c r="B303" s="195"/>
      <c r="C303" s="196"/>
      <c r="D303" s="187" t="s">
        <v>169</v>
      </c>
      <c r="E303" s="197" t="s">
        <v>19</v>
      </c>
      <c r="F303" s="198" t="s">
        <v>2652</v>
      </c>
      <c r="G303" s="196"/>
      <c r="H303" s="199">
        <v>4.5510000000000002</v>
      </c>
      <c r="I303" s="200"/>
      <c r="J303" s="196"/>
      <c r="K303" s="196"/>
      <c r="L303" s="201"/>
      <c r="M303" s="202"/>
      <c r="N303" s="203"/>
      <c r="O303" s="203"/>
      <c r="P303" s="203"/>
      <c r="Q303" s="203"/>
      <c r="R303" s="203"/>
      <c r="S303" s="203"/>
      <c r="T303" s="204"/>
      <c r="AT303" s="205" t="s">
        <v>169</v>
      </c>
      <c r="AU303" s="205" t="s">
        <v>83</v>
      </c>
      <c r="AV303" s="13" t="s">
        <v>83</v>
      </c>
      <c r="AW303" s="13" t="s">
        <v>34</v>
      </c>
      <c r="AX303" s="13" t="s">
        <v>73</v>
      </c>
      <c r="AY303" s="205" t="s">
        <v>149</v>
      </c>
    </row>
    <row r="304" spans="1:65" s="12" customFormat="1" ht="22.9" customHeight="1">
      <c r="B304" s="158"/>
      <c r="C304" s="159"/>
      <c r="D304" s="160" t="s">
        <v>72</v>
      </c>
      <c r="E304" s="172" t="s">
        <v>1156</v>
      </c>
      <c r="F304" s="172" t="s">
        <v>1157</v>
      </c>
      <c r="G304" s="159"/>
      <c r="H304" s="159"/>
      <c r="I304" s="162"/>
      <c r="J304" s="173">
        <f>BK304</f>
        <v>0</v>
      </c>
      <c r="K304" s="159"/>
      <c r="L304" s="164"/>
      <c r="M304" s="165"/>
      <c r="N304" s="166"/>
      <c r="O304" s="166"/>
      <c r="P304" s="167">
        <f>SUM(P305:P318)</f>
        <v>0</v>
      </c>
      <c r="Q304" s="166"/>
      <c r="R304" s="167">
        <f>SUM(R305:R318)</f>
        <v>0</v>
      </c>
      <c r="S304" s="166"/>
      <c r="T304" s="168">
        <f>SUM(T305:T318)</f>
        <v>0</v>
      </c>
      <c r="AR304" s="169" t="s">
        <v>81</v>
      </c>
      <c r="AT304" s="170" t="s">
        <v>72</v>
      </c>
      <c r="AU304" s="170" t="s">
        <v>81</v>
      </c>
      <c r="AY304" s="169" t="s">
        <v>149</v>
      </c>
      <c r="BK304" s="171">
        <f>SUM(BK305:BK318)</f>
        <v>0</v>
      </c>
    </row>
    <row r="305" spans="1:65" s="2" customFormat="1" ht="21.75" customHeight="1">
      <c r="A305" s="35"/>
      <c r="B305" s="36"/>
      <c r="C305" s="174" t="s">
        <v>412</v>
      </c>
      <c r="D305" s="174" t="s">
        <v>151</v>
      </c>
      <c r="E305" s="175" t="s">
        <v>1159</v>
      </c>
      <c r="F305" s="176" t="s">
        <v>1160</v>
      </c>
      <c r="G305" s="177" t="s">
        <v>265</v>
      </c>
      <c r="H305" s="178">
        <v>10.228999999999999</v>
      </c>
      <c r="I305" s="179"/>
      <c r="J305" s="180">
        <f>ROUND(I305*H305,2)</f>
        <v>0</v>
      </c>
      <c r="K305" s="176" t="s">
        <v>155</v>
      </c>
      <c r="L305" s="40"/>
      <c r="M305" s="181" t="s">
        <v>19</v>
      </c>
      <c r="N305" s="182" t="s">
        <v>44</v>
      </c>
      <c r="O305" s="65"/>
      <c r="P305" s="183">
        <f>O305*H305</f>
        <v>0</v>
      </c>
      <c r="Q305" s="183">
        <v>0</v>
      </c>
      <c r="R305" s="183">
        <f>Q305*H305</f>
        <v>0</v>
      </c>
      <c r="S305" s="183">
        <v>0</v>
      </c>
      <c r="T305" s="184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85" t="s">
        <v>156</v>
      </c>
      <c r="AT305" s="185" t="s">
        <v>151</v>
      </c>
      <c r="AU305" s="185" t="s">
        <v>83</v>
      </c>
      <c r="AY305" s="18" t="s">
        <v>149</v>
      </c>
      <c r="BE305" s="186">
        <f>IF(N305="základní",J305,0)</f>
        <v>0</v>
      </c>
      <c r="BF305" s="186">
        <f>IF(N305="snížená",J305,0)</f>
        <v>0</v>
      </c>
      <c r="BG305" s="186">
        <f>IF(N305="zákl. přenesená",J305,0)</f>
        <v>0</v>
      </c>
      <c r="BH305" s="186">
        <f>IF(N305="sníž. přenesená",J305,0)</f>
        <v>0</v>
      </c>
      <c r="BI305" s="186">
        <f>IF(N305="nulová",J305,0)</f>
        <v>0</v>
      </c>
      <c r="BJ305" s="18" t="s">
        <v>81</v>
      </c>
      <c r="BK305" s="186">
        <f>ROUND(I305*H305,2)</f>
        <v>0</v>
      </c>
      <c r="BL305" s="18" t="s">
        <v>156</v>
      </c>
      <c r="BM305" s="185" t="s">
        <v>2705</v>
      </c>
    </row>
    <row r="306" spans="1:65" s="2" customFormat="1" ht="19.5">
      <c r="A306" s="35"/>
      <c r="B306" s="36"/>
      <c r="C306" s="37"/>
      <c r="D306" s="187" t="s">
        <v>158</v>
      </c>
      <c r="E306" s="37"/>
      <c r="F306" s="188" t="s">
        <v>1162</v>
      </c>
      <c r="G306" s="37"/>
      <c r="H306" s="37"/>
      <c r="I306" s="189"/>
      <c r="J306" s="37"/>
      <c r="K306" s="37"/>
      <c r="L306" s="40"/>
      <c r="M306" s="190"/>
      <c r="N306" s="191"/>
      <c r="O306" s="65"/>
      <c r="P306" s="65"/>
      <c r="Q306" s="65"/>
      <c r="R306" s="65"/>
      <c r="S306" s="65"/>
      <c r="T306" s="66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158</v>
      </c>
      <c r="AU306" s="18" t="s">
        <v>83</v>
      </c>
    </row>
    <row r="307" spans="1:65" s="2" customFormat="1" ht="11.25">
      <c r="A307" s="35"/>
      <c r="B307" s="36"/>
      <c r="C307" s="37"/>
      <c r="D307" s="192" t="s">
        <v>160</v>
      </c>
      <c r="E307" s="37"/>
      <c r="F307" s="193" t="s">
        <v>1163</v>
      </c>
      <c r="G307" s="37"/>
      <c r="H307" s="37"/>
      <c r="I307" s="189"/>
      <c r="J307" s="37"/>
      <c r="K307" s="37"/>
      <c r="L307" s="40"/>
      <c r="M307" s="190"/>
      <c r="N307" s="191"/>
      <c r="O307" s="65"/>
      <c r="P307" s="65"/>
      <c r="Q307" s="65"/>
      <c r="R307" s="65"/>
      <c r="S307" s="65"/>
      <c r="T307" s="66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160</v>
      </c>
      <c r="AU307" s="18" t="s">
        <v>83</v>
      </c>
    </row>
    <row r="308" spans="1:65" s="2" customFormat="1" ht="16.5" customHeight="1">
      <c r="A308" s="35"/>
      <c r="B308" s="36"/>
      <c r="C308" s="174" t="s">
        <v>421</v>
      </c>
      <c r="D308" s="174" t="s">
        <v>151</v>
      </c>
      <c r="E308" s="175" t="s">
        <v>1165</v>
      </c>
      <c r="F308" s="176" t="s">
        <v>1166</v>
      </c>
      <c r="G308" s="177" t="s">
        <v>265</v>
      </c>
      <c r="H308" s="178">
        <v>10.228999999999999</v>
      </c>
      <c r="I308" s="179"/>
      <c r="J308" s="180">
        <f>ROUND(I308*H308,2)</f>
        <v>0</v>
      </c>
      <c r="K308" s="176" t="s">
        <v>155</v>
      </c>
      <c r="L308" s="40"/>
      <c r="M308" s="181" t="s">
        <v>19</v>
      </c>
      <c r="N308" s="182" t="s">
        <v>44</v>
      </c>
      <c r="O308" s="65"/>
      <c r="P308" s="183">
        <f>O308*H308</f>
        <v>0</v>
      </c>
      <c r="Q308" s="183">
        <v>0</v>
      </c>
      <c r="R308" s="183">
        <f>Q308*H308</f>
        <v>0</v>
      </c>
      <c r="S308" s="183">
        <v>0</v>
      </c>
      <c r="T308" s="184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85" t="s">
        <v>156</v>
      </c>
      <c r="AT308" s="185" t="s">
        <v>151</v>
      </c>
      <c r="AU308" s="185" t="s">
        <v>83</v>
      </c>
      <c r="AY308" s="18" t="s">
        <v>149</v>
      </c>
      <c r="BE308" s="186">
        <f>IF(N308="základní",J308,0)</f>
        <v>0</v>
      </c>
      <c r="BF308" s="186">
        <f>IF(N308="snížená",J308,0)</f>
        <v>0</v>
      </c>
      <c r="BG308" s="186">
        <f>IF(N308="zákl. přenesená",J308,0)</f>
        <v>0</v>
      </c>
      <c r="BH308" s="186">
        <f>IF(N308="sníž. přenesená",J308,0)</f>
        <v>0</v>
      </c>
      <c r="BI308" s="186">
        <f>IF(N308="nulová",J308,0)</f>
        <v>0</v>
      </c>
      <c r="BJ308" s="18" t="s">
        <v>81</v>
      </c>
      <c r="BK308" s="186">
        <f>ROUND(I308*H308,2)</f>
        <v>0</v>
      </c>
      <c r="BL308" s="18" t="s">
        <v>156</v>
      </c>
      <c r="BM308" s="185" t="s">
        <v>2706</v>
      </c>
    </row>
    <row r="309" spans="1:65" s="2" customFormat="1" ht="11.25">
      <c r="A309" s="35"/>
      <c r="B309" s="36"/>
      <c r="C309" s="37"/>
      <c r="D309" s="187" t="s">
        <v>158</v>
      </c>
      <c r="E309" s="37"/>
      <c r="F309" s="188" t="s">
        <v>1168</v>
      </c>
      <c r="G309" s="37"/>
      <c r="H309" s="37"/>
      <c r="I309" s="189"/>
      <c r="J309" s="37"/>
      <c r="K309" s="37"/>
      <c r="L309" s="40"/>
      <c r="M309" s="190"/>
      <c r="N309" s="191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158</v>
      </c>
      <c r="AU309" s="18" t="s">
        <v>83</v>
      </c>
    </row>
    <row r="310" spans="1:65" s="2" customFormat="1" ht="11.25">
      <c r="A310" s="35"/>
      <c r="B310" s="36"/>
      <c r="C310" s="37"/>
      <c r="D310" s="192" t="s">
        <v>160</v>
      </c>
      <c r="E310" s="37"/>
      <c r="F310" s="193" t="s">
        <v>1169</v>
      </c>
      <c r="G310" s="37"/>
      <c r="H310" s="37"/>
      <c r="I310" s="189"/>
      <c r="J310" s="37"/>
      <c r="K310" s="37"/>
      <c r="L310" s="40"/>
      <c r="M310" s="190"/>
      <c r="N310" s="191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160</v>
      </c>
      <c r="AU310" s="18" t="s">
        <v>83</v>
      </c>
    </row>
    <row r="311" spans="1:65" s="2" customFormat="1" ht="16.5" customHeight="1">
      <c r="A311" s="35"/>
      <c r="B311" s="36"/>
      <c r="C311" s="174" t="s">
        <v>428</v>
      </c>
      <c r="D311" s="174" t="s">
        <v>151</v>
      </c>
      <c r="E311" s="175" t="s">
        <v>1172</v>
      </c>
      <c r="F311" s="176" t="s">
        <v>1173</v>
      </c>
      <c r="G311" s="177" t="s">
        <v>265</v>
      </c>
      <c r="H311" s="178">
        <v>163.66399999999999</v>
      </c>
      <c r="I311" s="179"/>
      <c r="J311" s="180">
        <f>ROUND(I311*H311,2)</f>
        <v>0</v>
      </c>
      <c r="K311" s="176" t="s">
        <v>155</v>
      </c>
      <c r="L311" s="40"/>
      <c r="M311" s="181" t="s">
        <v>19</v>
      </c>
      <c r="N311" s="182" t="s">
        <v>44</v>
      </c>
      <c r="O311" s="65"/>
      <c r="P311" s="183">
        <f>O311*H311</f>
        <v>0</v>
      </c>
      <c r="Q311" s="183">
        <v>0</v>
      </c>
      <c r="R311" s="183">
        <f>Q311*H311</f>
        <v>0</v>
      </c>
      <c r="S311" s="183">
        <v>0</v>
      </c>
      <c r="T311" s="184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5" t="s">
        <v>156</v>
      </c>
      <c r="AT311" s="185" t="s">
        <v>151</v>
      </c>
      <c r="AU311" s="185" t="s">
        <v>83</v>
      </c>
      <c r="AY311" s="18" t="s">
        <v>149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8" t="s">
        <v>81</v>
      </c>
      <c r="BK311" s="186">
        <f>ROUND(I311*H311,2)</f>
        <v>0</v>
      </c>
      <c r="BL311" s="18" t="s">
        <v>156</v>
      </c>
      <c r="BM311" s="185" t="s">
        <v>2707</v>
      </c>
    </row>
    <row r="312" spans="1:65" s="2" customFormat="1" ht="19.5">
      <c r="A312" s="35"/>
      <c r="B312" s="36"/>
      <c r="C312" s="37"/>
      <c r="D312" s="187" t="s">
        <v>158</v>
      </c>
      <c r="E312" s="37"/>
      <c r="F312" s="188" t="s">
        <v>1175</v>
      </c>
      <c r="G312" s="37"/>
      <c r="H312" s="37"/>
      <c r="I312" s="189"/>
      <c r="J312" s="37"/>
      <c r="K312" s="37"/>
      <c r="L312" s="40"/>
      <c r="M312" s="190"/>
      <c r="N312" s="191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158</v>
      </c>
      <c r="AU312" s="18" t="s">
        <v>83</v>
      </c>
    </row>
    <row r="313" spans="1:65" s="2" customFormat="1" ht="11.25">
      <c r="A313" s="35"/>
      <c r="B313" s="36"/>
      <c r="C313" s="37"/>
      <c r="D313" s="192" t="s">
        <v>160</v>
      </c>
      <c r="E313" s="37"/>
      <c r="F313" s="193" t="s">
        <v>1176</v>
      </c>
      <c r="G313" s="37"/>
      <c r="H313" s="37"/>
      <c r="I313" s="189"/>
      <c r="J313" s="37"/>
      <c r="K313" s="37"/>
      <c r="L313" s="40"/>
      <c r="M313" s="190"/>
      <c r="N313" s="191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160</v>
      </c>
      <c r="AU313" s="18" t="s">
        <v>83</v>
      </c>
    </row>
    <row r="314" spans="1:65" s="2" customFormat="1" ht="19.5">
      <c r="A314" s="35"/>
      <c r="B314" s="36"/>
      <c r="C314" s="37"/>
      <c r="D314" s="187" t="s">
        <v>162</v>
      </c>
      <c r="E314" s="37"/>
      <c r="F314" s="194" t="s">
        <v>1177</v>
      </c>
      <c r="G314" s="37"/>
      <c r="H314" s="37"/>
      <c r="I314" s="189"/>
      <c r="J314" s="37"/>
      <c r="K314" s="37"/>
      <c r="L314" s="40"/>
      <c r="M314" s="190"/>
      <c r="N314" s="191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162</v>
      </c>
      <c r="AU314" s="18" t="s">
        <v>83</v>
      </c>
    </row>
    <row r="315" spans="1:65" s="13" customFormat="1" ht="11.25">
      <c r="B315" s="195"/>
      <c r="C315" s="196"/>
      <c r="D315" s="187" t="s">
        <v>169</v>
      </c>
      <c r="E315" s="196"/>
      <c r="F315" s="198" t="s">
        <v>2708</v>
      </c>
      <c r="G315" s="196"/>
      <c r="H315" s="199">
        <v>163.66399999999999</v>
      </c>
      <c r="I315" s="200"/>
      <c r="J315" s="196"/>
      <c r="K315" s="196"/>
      <c r="L315" s="201"/>
      <c r="M315" s="202"/>
      <c r="N315" s="203"/>
      <c r="O315" s="203"/>
      <c r="P315" s="203"/>
      <c r="Q315" s="203"/>
      <c r="R315" s="203"/>
      <c r="S315" s="203"/>
      <c r="T315" s="204"/>
      <c r="AT315" s="205" t="s">
        <v>169</v>
      </c>
      <c r="AU315" s="205" t="s">
        <v>83</v>
      </c>
      <c r="AV315" s="13" t="s">
        <v>83</v>
      </c>
      <c r="AW315" s="13" t="s">
        <v>4</v>
      </c>
      <c r="AX315" s="13" t="s">
        <v>81</v>
      </c>
      <c r="AY315" s="205" t="s">
        <v>149</v>
      </c>
    </row>
    <row r="316" spans="1:65" s="2" customFormat="1" ht="24.2" customHeight="1">
      <c r="A316" s="35"/>
      <c r="B316" s="36"/>
      <c r="C316" s="174" t="s">
        <v>435</v>
      </c>
      <c r="D316" s="174" t="s">
        <v>151</v>
      </c>
      <c r="E316" s="175" t="s">
        <v>1212</v>
      </c>
      <c r="F316" s="176" t="s">
        <v>1213</v>
      </c>
      <c r="G316" s="177" t="s">
        <v>265</v>
      </c>
      <c r="H316" s="178">
        <v>10.228999999999999</v>
      </c>
      <c r="I316" s="179"/>
      <c r="J316" s="180">
        <f>ROUND(I316*H316,2)</f>
        <v>0</v>
      </c>
      <c r="K316" s="176" t="s">
        <v>155</v>
      </c>
      <c r="L316" s="40"/>
      <c r="M316" s="181" t="s">
        <v>19</v>
      </c>
      <c r="N316" s="182" t="s">
        <v>44</v>
      </c>
      <c r="O316" s="65"/>
      <c r="P316" s="183">
        <f>O316*H316</f>
        <v>0</v>
      </c>
      <c r="Q316" s="183">
        <v>0</v>
      </c>
      <c r="R316" s="183">
        <f>Q316*H316</f>
        <v>0</v>
      </c>
      <c r="S316" s="183">
        <v>0</v>
      </c>
      <c r="T316" s="184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85" t="s">
        <v>156</v>
      </c>
      <c r="AT316" s="185" t="s">
        <v>151</v>
      </c>
      <c r="AU316" s="185" t="s">
        <v>83</v>
      </c>
      <c r="AY316" s="18" t="s">
        <v>149</v>
      </c>
      <c r="BE316" s="186">
        <f>IF(N316="základní",J316,0)</f>
        <v>0</v>
      </c>
      <c r="BF316" s="186">
        <f>IF(N316="snížená",J316,0)</f>
        <v>0</v>
      </c>
      <c r="BG316" s="186">
        <f>IF(N316="zákl. přenesená",J316,0)</f>
        <v>0</v>
      </c>
      <c r="BH316" s="186">
        <f>IF(N316="sníž. přenesená",J316,0)</f>
        <v>0</v>
      </c>
      <c r="BI316" s="186">
        <f>IF(N316="nulová",J316,0)</f>
        <v>0</v>
      </c>
      <c r="BJ316" s="18" t="s">
        <v>81</v>
      </c>
      <c r="BK316" s="186">
        <f>ROUND(I316*H316,2)</f>
        <v>0</v>
      </c>
      <c r="BL316" s="18" t="s">
        <v>156</v>
      </c>
      <c r="BM316" s="185" t="s">
        <v>2709</v>
      </c>
    </row>
    <row r="317" spans="1:65" s="2" customFormat="1" ht="19.5">
      <c r="A317" s="35"/>
      <c r="B317" s="36"/>
      <c r="C317" s="37"/>
      <c r="D317" s="187" t="s">
        <v>158</v>
      </c>
      <c r="E317" s="37"/>
      <c r="F317" s="188" t="s">
        <v>1215</v>
      </c>
      <c r="G317" s="37"/>
      <c r="H317" s="37"/>
      <c r="I317" s="189"/>
      <c r="J317" s="37"/>
      <c r="K317" s="37"/>
      <c r="L317" s="40"/>
      <c r="M317" s="190"/>
      <c r="N317" s="191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158</v>
      </c>
      <c r="AU317" s="18" t="s">
        <v>83</v>
      </c>
    </row>
    <row r="318" spans="1:65" s="2" customFormat="1" ht="11.25">
      <c r="A318" s="35"/>
      <c r="B318" s="36"/>
      <c r="C318" s="37"/>
      <c r="D318" s="192" t="s">
        <v>160</v>
      </c>
      <c r="E318" s="37"/>
      <c r="F318" s="193" t="s">
        <v>1216</v>
      </c>
      <c r="G318" s="37"/>
      <c r="H318" s="37"/>
      <c r="I318" s="189"/>
      <c r="J318" s="37"/>
      <c r="K318" s="37"/>
      <c r="L318" s="40"/>
      <c r="M318" s="190"/>
      <c r="N318" s="191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160</v>
      </c>
      <c r="AU318" s="18" t="s">
        <v>83</v>
      </c>
    </row>
    <row r="319" spans="1:65" s="12" customFormat="1" ht="22.9" customHeight="1">
      <c r="B319" s="158"/>
      <c r="C319" s="159"/>
      <c r="D319" s="160" t="s">
        <v>72</v>
      </c>
      <c r="E319" s="172" t="s">
        <v>1218</v>
      </c>
      <c r="F319" s="172" t="s">
        <v>1219</v>
      </c>
      <c r="G319" s="159"/>
      <c r="H319" s="159"/>
      <c r="I319" s="162"/>
      <c r="J319" s="173">
        <f>BK319</f>
        <v>0</v>
      </c>
      <c r="K319" s="159"/>
      <c r="L319" s="164"/>
      <c r="M319" s="165"/>
      <c r="N319" s="166"/>
      <c r="O319" s="166"/>
      <c r="P319" s="167">
        <f>SUM(P320:P322)</f>
        <v>0</v>
      </c>
      <c r="Q319" s="166"/>
      <c r="R319" s="167">
        <f>SUM(R320:R322)</f>
        <v>0</v>
      </c>
      <c r="S319" s="166"/>
      <c r="T319" s="168">
        <f>SUM(T320:T322)</f>
        <v>0</v>
      </c>
      <c r="AR319" s="169" t="s">
        <v>81</v>
      </c>
      <c r="AT319" s="170" t="s">
        <v>72</v>
      </c>
      <c r="AU319" s="170" t="s">
        <v>81</v>
      </c>
      <c r="AY319" s="169" t="s">
        <v>149</v>
      </c>
      <c r="BK319" s="171">
        <f>SUM(BK320:BK322)</f>
        <v>0</v>
      </c>
    </row>
    <row r="320" spans="1:65" s="2" customFormat="1" ht="16.5" customHeight="1">
      <c r="A320" s="35"/>
      <c r="B320" s="36"/>
      <c r="C320" s="174" t="s">
        <v>441</v>
      </c>
      <c r="D320" s="174" t="s">
        <v>151</v>
      </c>
      <c r="E320" s="175" t="s">
        <v>1221</v>
      </c>
      <c r="F320" s="176" t="s">
        <v>1222</v>
      </c>
      <c r="G320" s="177" t="s">
        <v>265</v>
      </c>
      <c r="H320" s="178">
        <v>25.806999999999999</v>
      </c>
      <c r="I320" s="179"/>
      <c r="J320" s="180">
        <f>ROUND(I320*H320,2)</f>
        <v>0</v>
      </c>
      <c r="K320" s="176" t="s">
        <v>155</v>
      </c>
      <c r="L320" s="40"/>
      <c r="M320" s="181" t="s">
        <v>19</v>
      </c>
      <c r="N320" s="182" t="s">
        <v>44</v>
      </c>
      <c r="O320" s="65"/>
      <c r="P320" s="183">
        <f>O320*H320</f>
        <v>0</v>
      </c>
      <c r="Q320" s="183">
        <v>0</v>
      </c>
      <c r="R320" s="183">
        <f>Q320*H320</f>
        <v>0</v>
      </c>
      <c r="S320" s="183">
        <v>0</v>
      </c>
      <c r="T320" s="184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85" t="s">
        <v>156</v>
      </c>
      <c r="AT320" s="185" t="s">
        <v>151</v>
      </c>
      <c r="AU320" s="185" t="s">
        <v>83</v>
      </c>
      <c r="AY320" s="18" t="s">
        <v>149</v>
      </c>
      <c r="BE320" s="186">
        <f>IF(N320="základní",J320,0)</f>
        <v>0</v>
      </c>
      <c r="BF320" s="186">
        <f>IF(N320="snížená",J320,0)</f>
        <v>0</v>
      </c>
      <c r="BG320" s="186">
        <f>IF(N320="zákl. přenesená",J320,0)</f>
        <v>0</v>
      </c>
      <c r="BH320" s="186">
        <f>IF(N320="sníž. přenesená",J320,0)</f>
        <v>0</v>
      </c>
      <c r="BI320" s="186">
        <f>IF(N320="nulová",J320,0)</f>
        <v>0</v>
      </c>
      <c r="BJ320" s="18" t="s">
        <v>81</v>
      </c>
      <c r="BK320" s="186">
        <f>ROUND(I320*H320,2)</f>
        <v>0</v>
      </c>
      <c r="BL320" s="18" t="s">
        <v>156</v>
      </c>
      <c r="BM320" s="185" t="s">
        <v>2710</v>
      </c>
    </row>
    <row r="321" spans="1:65" s="2" customFormat="1" ht="19.5">
      <c r="A321" s="35"/>
      <c r="B321" s="36"/>
      <c r="C321" s="37"/>
      <c r="D321" s="187" t="s">
        <v>158</v>
      </c>
      <c r="E321" s="37"/>
      <c r="F321" s="188" t="s">
        <v>1224</v>
      </c>
      <c r="G321" s="37"/>
      <c r="H321" s="37"/>
      <c r="I321" s="189"/>
      <c r="J321" s="37"/>
      <c r="K321" s="37"/>
      <c r="L321" s="40"/>
      <c r="M321" s="190"/>
      <c r="N321" s="191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158</v>
      </c>
      <c r="AU321" s="18" t="s">
        <v>83</v>
      </c>
    </row>
    <row r="322" spans="1:65" s="2" customFormat="1" ht="11.25">
      <c r="A322" s="35"/>
      <c r="B322" s="36"/>
      <c r="C322" s="37"/>
      <c r="D322" s="192" t="s">
        <v>160</v>
      </c>
      <c r="E322" s="37"/>
      <c r="F322" s="193" t="s">
        <v>1225</v>
      </c>
      <c r="G322" s="37"/>
      <c r="H322" s="37"/>
      <c r="I322" s="189"/>
      <c r="J322" s="37"/>
      <c r="K322" s="37"/>
      <c r="L322" s="40"/>
      <c r="M322" s="190"/>
      <c r="N322" s="191"/>
      <c r="O322" s="65"/>
      <c r="P322" s="65"/>
      <c r="Q322" s="65"/>
      <c r="R322" s="65"/>
      <c r="S322" s="65"/>
      <c r="T322" s="66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160</v>
      </c>
      <c r="AU322" s="18" t="s">
        <v>83</v>
      </c>
    </row>
    <row r="323" spans="1:65" s="12" customFormat="1" ht="25.9" customHeight="1">
      <c r="B323" s="158"/>
      <c r="C323" s="159"/>
      <c r="D323" s="160" t="s">
        <v>72</v>
      </c>
      <c r="E323" s="161" t="s">
        <v>1226</v>
      </c>
      <c r="F323" s="161" t="s">
        <v>1227</v>
      </c>
      <c r="G323" s="159"/>
      <c r="H323" s="159"/>
      <c r="I323" s="162"/>
      <c r="J323" s="163">
        <f>BK323</f>
        <v>0</v>
      </c>
      <c r="K323" s="159"/>
      <c r="L323" s="164"/>
      <c r="M323" s="165"/>
      <c r="N323" s="166"/>
      <c r="O323" s="166"/>
      <c r="P323" s="167">
        <f>P324+P336+P344+P356+P428+P439+P461+P475+P501</f>
        <v>0</v>
      </c>
      <c r="Q323" s="166"/>
      <c r="R323" s="167">
        <f>R324+R336+R344+R356+R428+R439+R461+R475+R501</f>
        <v>1.55641074</v>
      </c>
      <c r="S323" s="166"/>
      <c r="T323" s="168">
        <f>T324+T336+T344+T356+T428+T439+T461+T475+T501</f>
        <v>0.95726311999999991</v>
      </c>
      <c r="AR323" s="169" t="s">
        <v>83</v>
      </c>
      <c r="AT323" s="170" t="s">
        <v>72</v>
      </c>
      <c r="AU323" s="170" t="s">
        <v>73</v>
      </c>
      <c r="AY323" s="169" t="s">
        <v>149</v>
      </c>
      <c r="BK323" s="171">
        <f>BK324+BK336+BK344+BK356+BK428+BK439+BK461+BK475+BK501</f>
        <v>0</v>
      </c>
    </row>
    <row r="324" spans="1:65" s="12" customFormat="1" ht="22.9" customHeight="1">
      <c r="B324" s="158"/>
      <c r="C324" s="159"/>
      <c r="D324" s="160" t="s">
        <v>72</v>
      </c>
      <c r="E324" s="172" t="s">
        <v>1228</v>
      </c>
      <c r="F324" s="172" t="s">
        <v>1229</v>
      </c>
      <c r="G324" s="159"/>
      <c r="H324" s="159"/>
      <c r="I324" s="162"/>
      <c r="J324" s="173">
        <f>BK324</f>
        <v>0</v>
      </c>
      <c r="K324" s="159"/>
      <c r="L324" s="164"/>
      <c r="M324" s="165"/>
      <c r="N324" s="166"/>
      <c r="O324" s="166"/>
      <c r="P324" s="167">
        <f>SUM(P325:P335)</f>
        <v>0</v>
      </c>
      <c r="Q324" s="166"/>
      <c r="R324" s="167">
        <f>SUM(R325:R335)</f>
        <v>4.4278499999999998E-2</v>
      </c>
      <c r="S324" s="166"/>
      <c r="T324" s="168">
        <f>SUM(T325:T335)</f>
        <v>0</v>
      </c>
      <c r="AR324" s="169" t="s">
        <v>83</v>
      </c>
      <c r="AT324" s="170" t="s">
        <v>72</v>
      </c>
      <c r="AU324" s="170" t="s">
        <v>81</v>
      </c>
      <c r="AY324" s="169" t="s">
        <v>149</v>
      </c>
      <c r="BK324" s="171">
        <f>SUM(BK325:BK335)</f>
        <v>0</v>
      </c>
    </row>
    <row r="325" spans="1:65" s="2" customFormat="1" ht="16.5" customHeight="1">
      <c r="A325" s="35"/>
      <c r="B325" s="36"/>
      <c r="C325" s="174" t="s">
        <v>457</v>
      </c>
      <c r="D325" s="174" t="s">
        <v>151</v>
      </c>
      <c r="E325" s="175" t="s">
        <v>1285</v>
      </c>
      <c r="F325" s="176" t="s">
        <v>1286</v>
      </c>
      <c r="G325" s="177" t="s">
        <v>154</v>
      </c>
      <c r="H325" s="178">
        <v>12.651</v>
      </c>
      <c r="I325" s="179"/>
      <c r="J325" s="180">
        <f>ROUND(I325*H325,2)</f>
        <v>0</v>
      </c>
      <c r="K325" s="176" t="s">
        <v>155</v>
      </c>
      <c r="L325" s="40"/>
      <c r="M325" s="181" t="s">
        <v>19</v>
      </c>
      <c r="N325" s="182" t="s">
        <v>44</v>
      </c>
      <c r="O325" s="65"/>
      <c r="P325" s="183">
        <f>O325*H325</f>
        <v>0</v>
      </c>
      <c r="Q325" s="183">
        <v>3.5000000000000001E-3</v>
      </c>
      <c r="R325" s="183">
        <f>Q325*H325</f>
        <v>4.4278499999999998E-2</v>
      </c>
      <c r="S325" s="183">
        <v>0</v>
      </c>
      <c r="T325" s="184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5" t="s">
        <v>305</v>
      </c>
      <c r="AT325" s="185" t="s">
        <v>151</v>
      </c>
      <c r="AU325" s="185" t="s">
        <v>83</v>
      </c>
      <c r="AY325" s="18" t="s">
        <v>149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18" t="s">
        <v>81</v>
      </c>
      <c r="BK325" s="186">
        <f>ROUND(I325*H325,2)</f>
        <v>0</v>
      </c>
      <c r="BL325" s="18" t="s">
        <v>305</v>
      </c>
      <c r="BM325" s="185" t="s">
        <v>2711</v>
      </c>
    </row>
    <row r="326" spans="1:65" s="2" customFormat="1" ht="11.25">
      <c r="A326" s="35"/>
      <c r="B326" s="36"/>
      <c r="C326" s="37"/>
      <c r="D326" s="187" t="s">
        <v>158</v>
      </c>
      <c r="E326" s="37"/>
      <c r="F326" s="188" t="s">
        <v>1288</v>
      </c>
      <c r="G326" s="37"/>
      <c r="H326" s="37"/>
      <c r="I326" s="189"/>
      <c r="J326" s="37"/>
      <c r="K326" s="37"/>
      <c r="L326" s="40"/>
      <c r="M326" s="190"/>
      <c r="N326" s="191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158</v>
      </c>
      <c r="AU326" s="18" t="s">
        <v>83</v>
      </c>
    </row>
    <row r="327" spans="1:65" s="2" customFormat="1" ht="11.25">
      <c r="A327" s="35"/>
      <c r="B327" s="36"/>
      <c r="C327" s="37"/>
      <c r="D327" s="192" t="s">
        <v>160</v>
      </c>
      <c r="E327" s="37"/>
      <c r="F327" s="193" t="s">
        <v>1289</v>
      </c>
      <c r="G327" s="37"/>
      <c r="H327" s="37"/>
      <c r="I327" s="189"/>
      <c r="J327" s="37"/>
      <c r="K327" s="37"/>
      <c r="L327" s="40"/>
      <c r="M327" s="190"/>
      <c r="N327" s="191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160</v>
      </c>
      <c r="AU327" s="18" t="s">
        <v>83</v>
      </c>
    </row>
    <row r="328" spans="1:65" s="2" customFormat="1" ht="19.5">
      <c r="A328" s="35"/>
      <c r="B328" s="36"/>
      <c r="C328" s="37"/>
      <c r="D328" s="187" t="s">
        <v>162</v>
      </c>
      <c r="E328" s="37"/>
      <c r="F328" s="194" t="s">
        <v>1290</v>
      </c>
      <c r="G328" s="37"/>
      <c r="H328" s="37"/>
      <c r="I328" s="189"/>
      <c r="J328" s="37"/>
      <c r="K328" s="37"/>
      <c r="L328" s="40"/>
      <c r="M328" s="190"/>
      <c r="N328" s="191"/>
      <c r="O328" s="65"/>
      <c r="P328" s="65"/>
      <c r="Q328" s="65"/>
      <c r="R328" s="65"/>
      <c r="S328" s="65"/>
      <c r="T328" s="66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162</v>
      </c>
      <c r="AU328" s="18" t="s">
        <v>83</v>
      </c>
    </row>
    <row r="329" spans="1:65" s="14" customFormat="1" ht="11.25">
      <c r="B329" s="206"/>
      <c r="C329" s="207"/>
      <c r="D329" s="187" t="s">
        <v>169</v>
      </c>
      <c r="E329" s="208" t="s">
        <v>19</v>
      </c>
      <c r="F329" s="209" t="s">
        <v>2651</v>
      </c>
      <c r="G329" s="207"/>
      <c r="H329" s="208" t="s">
        <v>19</v>
      </c>
      <c r="I329" s="210"/>
      <c r="J329" s="207"/>
      <c r="K329" s="207"/>
      <c r="L329" s="211"/>
      <c r="M329" s="212"/>
      <c r="N329" s="213"/>
      <c r="O329" s="213"/>
      <c r="P329" s="213"/>
      <c r="Q329" s="213"/>
      <c r="R329" s="213"/>
      <c r="S329" s="213"/>
      <c r="T329" s="214"/>
      <c r="AT329" s="215" t="s">
        <v>169</v>
      </c>
      <c r="AU329" s="215" t="s">
        <v>83</v>
      </c>
      <c r="AV329" s="14" t="s">
        <v>81</v>
      </c>
      <c r="AW329" s="14" t="s">
        <v>34</v>
      </c>
      <c r="AX329" s="14" t="s">
        <v>73</v>
      </c>
      <c r="AY329" s="215" t="s">
        <v>149</v>
      </c>
    </row>
    <row r="330" spans="1:65" s="13" customFormat="1" ht="11.25">
      <c r="B330" s="195"/>
      <c r="C330" s="196"/>
      <c r="D330" s="187" t="s">
        <v>169</v>
      </c>
      <c r="E330" s="197" t="s">
        <v>19</v>
      </c>
      <c r="F330" s="198" t="s">
        <v>2652</v>
      </c>
      <c r="G330" s="196"/>
      <c r="H330" s="199">
        <v>4.5510000000000002</v>
      </c>
      <c r="I330" s="200"/>
      <c r="J330" s="196"/>
      <c r="K330" s="196"/>
      <c r="L330" s="201"/>
      <c r="M330" s="202"/>
      <c r="N330" s="203"/>
      <c r="O330" s="203"/>
      <c r="P330" s="203"/>
      <c r="Q330" s="203"/>
      <c r="R330" s="203"/>
      <c r="S330" s="203"/>
      <c r="T330" s="204"/>
      <c r="AT330" s="205" t="s">
        <v>169</v>
      </c>
      <c r="AU330" s="205" t="s">
        <v>83</v>
      </c>
      <c r="AV330" s="13" t="s">
        <v>83</v>
      </c>
      <c r="AW330" s="13" t="s">
        <v>34</v>
      </c>
      <c r="AX330" s="13" t="s">
        <v>73</v>
      </c>
      <c r="AY330" s="205" t="s">
        <v>149</v>
      </c>
    </row>
    <row r="331" spans="1:65" s="14" customFormat="1" ht="11.25">
      <c r="B331" s="206"/>
      <c r="C331" s="207"/>
      <c r="D331" s="187" t="s">
        <v>169</v>
      </c>
      <c r="E331" s="208" t="s">
        <v>19</v>
      </c>
      <c r="F331" s="209" t="s">
        <v>2653</v>
      </c>
      <c r="G331" s="207"/>
      <c r="H331" s="208" t="s">
        <v>19</v>
      </c>
      <c r="I331" s="210"/>
      <c r="J331" s="207"/>
      <c r="K331" s="207"/>
      <c r="L331" s="211"/>
      <c r="M331" s="212"/>
      <c r="N331" s="213"/>
      <c r="O331" s="213"/>
      <c r="P331" s="213"/>
      <c r="Q331" s="213"/>
      <c r="R331" s="213"/>
      <c r="S331" s="213"/>
      <c r="T331" s="214"/>
      <c r="AT331" s="215" t="s">
        <v>169</v>
      </c>
      <c r="AU331" s="215" t="s">
        <v>83</v>
      </c>
      <c r="AV331" s="14" t="s">
        <v>81</v>
      </c>
      <c r="AW331" s="14" t="s">
        <v>34</v>
      </c>
      <c r="AX331" s="14" t="s">
        <v>73</v>
      </c>
      <c r="AY331" s="215" t="s">
        <v>149</v>
      </c>
    </row>
    <row r="332" spans="1:65" s="13" customFormat="1" ht="11.25">
      <c r="B332" s="195"/>
      <c r="C332" s="196"/>
      <c r="D332" s="187" t="s">
        <v>169</v>
      </c>
      <c r="E332" s="197" t="s">
        <v>19</v>
      </c>
      <c r="F332" s="198" t="s">
        <v>2654</v>
      </c>
      <c r="G332" s="196"/>
      <c r="H332" s="199">
        <v>8.1</v>
      </c>
      <c r="I332" s="200"/>
      <c r="J332" s="196"/>
      <c r="K332" s="196"/>
      <c r="L332" s="201"/>
      <c r="M332" s="202"/>
      <c r="N332" s="203"/>
      <c r="O332" s="203"/>
      <c r="P332" s="203"/>
      <c r="Q332" s="203"/>
      <c r="R332" s="203"/>
      <c r="S332" s="203"/>
      <c r="T332" s="204"/>
      <c r="AT332" s="205" t="s">
        <v>169</v>
      </c>
      <c r="AU332" s="205" t="s">
        <v>83</v>
      </c>
      <c r="AV332" s="13" t="s">
        <v>83</v>
      </c>
      <c r="AW332" s="13" t="s">
        <v>34</v>
      </c>
      <c r="AX332" s="13" t="s">
        <v>73</v>
      </c>
      <c r="AY332" s="205" t="s">
        <v>149</v>
      </c>
    </row>
    <row r="333" spans="1:65" s="2" customFormat="1" ht="16.5" customHeight="1">
      <c r="A333" s="35"/>
      <c r="B333" s="36"/>
      <c r="C333" s="174" t="s">
        <v>471</v>
      </c>
      <c r="D333" s="174" t="s">
        <v>151</v>
      </c>
      <c r="E333" s="175" t="s">
        <v>1292</v>
      </c>
      <c r="F333" s="176" t="s">
        <v>1293</v>
      </c>
      <c r="G333" s="177" t="s">
        <v>265</v>
      </c>
      <c r="H333" s="178">
        <v>4.3999999999999997E-2</v>
      </c>
      <c r="I333" s="179"/>
      <c r="J333" s="180">
        <f>ROUND(I333*H333,2)</f>
        <v>0</v>
      </c>
      <c r="K333" s="176" t="s">
        <v>155</v>
      </c>
      <c r="L333" s="40"/>
      <c r="M333" s="181" t="s">
        <v>19</v>
      </c>
      <c r="N333" s="182" t="s">
        <v>44</v>
      </c>
      <c r="O333" s="65"/>
      <c r="P333" s="183">
        <f>O333*H333</f>
        <v>0</v>
      </c>
      <c r="Q333" s="183">
        <v>0</v>
      </c>
      <c r="R333" s="183">
        <f>Q333*H333</f>
        <v>0</v>
      </c>
      <c r="S333" s="183">
        <v>0</v>
      </c>
      <c r="T333" s="184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85" t="s">
        <v>305</v>
      </c>
      <c r="AT333" s="185" t="s">
        <v>151</v>
      </c>
      <c r="AU333" s="185" t="s">
        <v>83</v>
      </c>
      <c r="AY333" s="18" t="s">
        <v>149</v>
      </c>
      <c r="BE333" s="186">
        <f>IF(N333="základní",J333,0)</f>
        <v>0</v>
      </c>
      <c r="BF333" s="186">
        <f>IF(N333="snížená",J333,0)</f>
        <v>0</v>
      </c>
      <c r="BG333" s="186">
        <f>IF(N333="zákl. přenesená",J333,0)</f>
        <v>0</v>
      </c>
      <c r="BH333" s="186">
        <f>IF(N333="sníž. přenesená",J333,0)</f>
        <v>0</v>
      </c>
      <c r="BI333" s="186">
        <f>IF(N333="nulová",J333,0)</f>
        <v>0</v>
      </c>
      <c r="BJ333" s="18" t="s">
        <v>81</v>
      </c>
      <c r="BK333" s="186">
        <f>ROUND(I333*H333,2)</f>
        <v>0</v>
      </c>
      <c r="BL333" s="18" t="s">
        <v>305</v>
      </c>
      <c r="BM333" s="185" t="s">
        <v>2712</v>
      </c>
    </row>
    <row r="334" spans="1:65" s="2" customFormat="1" ht="19.5">
      <c r="A334" s="35"/>
      <c r="B334" s="36"/>
      <c r="C334" s="37"/>
      <c r="D334" s="187" t="s">
        <v>158</v>
      </c>
      <c r="E334" s="37"/>
      <c r="F334" s="188" t="s">
        <v>1295</v>
      </c>
      <c r="G334" s="37"/>
      <c r="H334" s="37"/>
      <c r="I334" s="189"/>
      <c r="J334" s="37"/>
      <c r="K334" s="37"/>
      <c r="L334" s="40"/>
      <c r="M334" s="190"/>
      <c r="N334" s="191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158</v>
      </c>
      <c r="AU334" s="18" t="s">
        <v>83</v>
      </c>
    </row>
    <row r="335" spans="1:65" s="2" customFormat="1" ht="11.25">
      <c r="A335" s="35"/>
      <c r="B335" s="36"/>
      <c r="C335" s="37"/>
      <c r="D335" s="192" t="s">
        <v>160</v>
      </c>
      <c r="E335" s="37"/>
      <c r="F335" s="193" t="s">
        <v>1296</v>
      </c>
      <c r="G335" s="37"/>
      <c r="H335" s="37"/>
      <c r="I335" s="189"/>
      <c r="J335" s="37"/>
      <c r="K335" s="37"/>
      <c r="L335" s="40"/>
      <c r="M335" s="190"/>
      <c r="N335" s="191"/>
      <c r="O335" s="65"/>
      <c r="P335" s="65"/>
      <c r="Q335" s="65"/>
      <c r="R335" s="65"/>
      <c r="S335" s="65"/>
      <c r="T335" s="66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160</v>
      </c>
      <c r="AU335" s="18" t="s">
        <v>83</v>
      </c>
    </row>
    <row r="336" spans="1:65" s="12" customFormat="1" ht="22.9" customHeight="1">
      <c r="B336" s="158"/>
      <c r="C336" s="159"/>
      <c r="D336" s="160" t="s">
        <v>72</v>
      </c>
      <c r="E336" s="172" t="s">
        <v>1297</v>
      </c>
      <c r="F336" s="172" t="s">
        <v>1298</v>
      </c>
      <c r="G336" s="159"/>
      <c r="H336" s="159"/>
      <c r="I336" s="162"/>
      <c r="J336" s="173">
        <f>BK336</f>
        <v>0</v>
      </c>
      <c r="K336" s="159"/>
      <c r="L336" s="164"/>
      <c r="M336" s="165"/>
      <c r="N336" s="166"/>
      <c r="O336" s="166"/>
      <c r="P336" s="167">
        <f>SUM(P337:P343)</f>
        <v>0</v>
      </c>
      <c r="Q336" s="166"/>
      <c r="R336" s="167">
        <f>SUM(R337:R343)</f>
        <v>0</v>
      </c>
      <c r="S336" s="166"/>
      <c r="T336" s="168">
        <f>SUM(T337:T343)</f>
        <v>0.28599999999999998</v>
      </c>
      <c r="AR336" s="169" t="s">
        <v>83</v>
      </c>
      <c r="AT336" s="170" t="s">
        <v>72</v>
      </c>
      <c r="AU336" s="170" t="s">
        <v>81</v>
      </c>
      <c r="AY336" s="169" t="s">
        <v>149</v>
      </c>
      <c r="BK336" s="171">
        <f>SUM(BK337:BK343)</f>
        <v>0</v>
      </c>
    </row>
    <row r="337" spans="1:65" s="2" customFormat="1" ht="16.5" customHeight="1">
      <c r="A337" s="35"/>
      <c r="B337" s="36"/>
      <c r="C337" s="174" t="s">
        <v>480</v>
      </c>
      <c r="D337" s="174" t="s">
        <v>151</v>
      </c>
      <c r="E337" s="175" t="s">
        <v>1300</v>
      </c>
      <c r="F337" s="176" t="s">
        <v>1301</v>
      </c>
      <c r="G337" s="177" t="s">
        <v>154</v>
      </c>
      <c r="H337" s="178">
        <v>26</v>
      </c>
      <c r="I337" s="179"/>
      <c r="J337" s="180">
        <f>ROUND(I337*H337,2)</f>
        <v>0</v>
      </c>
      <c r="K337" s="176" t="s">
        <v>155</v>
      </c>
      <c r="L337" s="40"/>
      <c r="M337" s="181" t="s">
        <v>19</v>
      </c>
      <c r="N337" s="182" t="s">
        <v>44</v>
      </c>
      <c r="O337" s="65"/>
      <c r="P337" s="183">
        <f>O337*H337</f>
        <v>0</v>
      </c>
      <c r="Q337" s="183">
        <v>0</v>
      </c>
      <c r="R337" s="183">
        <f>Q337*H337</f>
        <v>0</v>
      </c>
      <c r="S337" s="183">
        <v>1.0999999999999999E-2</v>
      </c>
      <c r="T337" s="184">
        <f>S337*H337</f>
        <v>0.28599999999999998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85" t="s">
        <v>305</v>
      </c>
      <c r="AT337" s="185" t="s">
        <v>151</v>
      </c>
      <c r="AU337" s="185" t="s">
        <v>83</v>
      </c>
      <c r="AY337" s="18" t="s">
        <v>149</v>
      </c>
      <c r="BE337" s="186">
        <f>IF(N337="základní",J337,0)</f>
        <v>0</v>
      </c>
      <c r="BF337" s="186">
        <f>IF(N337="snížená",J337,0)</f>
        <v>0</v>
      </c>
      <c r="BG337" s="186">
        <f>IF(N337="zákl. přenesená",J337,0)</f>
        <v>0</v>
      </c>
      <c r="BH337" s="186">
        <f>IF(N337="sníž. přenesená",J337,0)</f>
        <v>0</v>
      </c>
      <c r="BI337" s="186">
        <f>IF(N337="nulová",J337,0)</f>
        <v>0</v>
      </c>
      <c r="BJ337" s="18" t="s">
        <v>81</v>
      </c>
      <c r="BK337" s="186">
        <f>ROUND(I337*H337,2)</f>
        <v>0</v>
      </c>
      <c r="BL337" s="18" t="s">
        <v>305</v>
      </c>
      <c r="BM337" s="185" t="s">
        <v>2713</v>
      </c>
    </row>
    <row r="338" spans="1:65" s="2" customFormat="1" ht="11.25">
      <c r="A338" s="35"/>
      <c r="B338" s="36"/>
      <c r="C338" s="37"/>
      <c r="D338" s="187" t="s">
        <v>158</v>
      </c>
      <c r="E338" s="37"/>
      <c r="F338" s="188" t="s">
        <v>1303</v>
      </c>
      <c r="G338" s="37"/>
      <c r="H338" s="37"/>
      <c r="I338" s="189"/>
      <c r="J338" s="37"/>
      <c r="K338" s="37"/>
      <c r="L338" s="40"/>
      <c r="M338" s="190"/>
      <c r="N338" s="191"/>
      <c r="O338" s="65"/>
      <c r="P338" s="65"/>
      <c r="Q338" s="65"/>
      <c r="R338" s="65"/>
      <c r="S338" s="65"/>
      <c r="T338" s="66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158</v>
      </c>
      <c r="AU338" s="18" t="s">
        <v>83</v>
      </c>
    </row>
    <row r="339" spans="1:65" s="2" customFormat="1" ht="11.25">
      <c r="A339" s="35"/>
      <c r="B339" s="36"/>
      <c r="C339" s="37"/>
      <c r="D339" s="192" t="s">
        <v>160</v>
      </c>
      <c r="E339" s="37"/>
      <c r="F339" s="193" t="s">
        <v>1304</v>
      </c>
      <c r="G339" s="37"/>
      <c r="H339" s="37"/>
      <c r="I339" s="189"/>
      <c r="J339" s="37"/>
      <c r="K339" s="37"/>
      <c r="L339" s="40"/>
      <c r="M339" s="190"/>
      <c r="N339" s="191"/>
      <c r="O339" s="65"/>
      <c r="P339" s="65"/>
      <c r="Q339" s="65"/>
      <c r="R339" s="65"/>
      <c r="S339" s="65"/>
      <c r="T339" s="66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160</v>
      </c>
      <c r="AU339" s="18" t="s">
        <v>83</v>
      </c>
    </row>
    <row r="340" spans="1:65" s="13" customFormat="1" ht="11.25">
      <c r="B340" s="195"/>
      <c r="C340" s="196"/>
      <c r="D340" s="187" t="s">
        <v>169</v>
      </c>
      <c r="E340" s="197" t="s">
        <v>19</v>
      </c>
      <c r="F340" s="198" t="s">
        <v>2714</v>
      </c>
      <c r="G340" s="196"/>
      <c r="H340" s="199">
        <v>26</v>
      </c>
      <c r="I340" s="200"/>
      <c r="J340" s="196"/>
      <c r="K340" s="196"/>
      <c r="L340" s="201"/>
      <c r="M340" s="202"/>
      <c r="N340" s="203"/>
      <c r="O340" s="203"/>
      <c r="P340" s="203"/>
      <c r="Q340" s="203"/>
      <c r="R340" s="203"/>
      <c r="S340" s="203"/>
      <c r="T340" s="204"/>
      <c r="AT340" s="205" t="s">
        <v>169</v>
      </c>
      <c r="AU340" s="205" t="s">
        <v>83</v>
      </c>
      <c r="AV340" s="13" t="s">
        <v>83</v>
      </c>
      <c r="AW340" s="13" t="s">
        <v>34</v>
      </c>
      <c r="AX340" s="13" t="s">
        <v>73</v>
      </c>
      <c r="AY340" s="205" t="s">
        <v>149</v>
      </c>
    </row>
    <row r="341" spans="1:65" s="2" customFormat="1" ht="16.5" customHeight="1">
      <c r="A341" s="35"/>
      <c r="B341" s="36"/>
      <c r="C341" s="174" t="s">
        <v>488</v>
      </c>
      <c r="D341" s="174" t="s">
        <v>151</v>
      </c>
      <c r="E341" s="175" t="s">
        <v>1316</v>
      </c>
      <c r="F341" s="176" t="s">
        <v>1317</v>
      </c>
      <c r="G341" s="177" t="s">
        <v>265</v>
      </c>
      <c r="H341" s="178">
        <v>1E-3</v>
      </c>
      <c r="I341" s="179"/>
      <c r="J341" s="180">
        <f>ROUND(I341*H341,2)</f>
        <v>0</v>
      </c>
      <c r="K341" s="176" t="s">
        <v>155</v>
      </c>
      <c r="L341" s="40"/>
      <c r="M341" s="181" t="s">
        <v>19</v>
      </c>
      <c r="N341" s="182" t="s">
        <v>44</v>
      </c>
      <c r="O341" s="65"/>
      <c r="P341" s="183">
        <f>O341*H341</f>
        <v>0</v>
      </c>
      <c r="Q341" s="183">
        <v>0</v>
      </c>
      <c r="R341" s="183">
        <f>Q341*H341</f>
        <v>0</v>
      </c>
      <c r="S341" s="183">
        <v>0</v>
      </c>
      <c r="T341" s="184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85" t="s">
        <v>305</v>
      </c>
      <c r="AT341" s="185" t="s">
        <v>151</v>
      </c>
      <c r="AU341" s="185" t="s">
        <v>83</v>
      </c>
      <c r="AY341" s="18" t="s">
        <v>149</v>
      </c>
      <c r="BE341" s="186">
        <f>IF(N341="základní",J341,0)</f>
        <v>0</v>
      </c>
      <c r="BF341" s="186">
        <f>IF(N341="snížená",J341,0)</f>
        <v>0</v>
      </c>
      <c r="BG341" s="186">
        <f>IF(N341="zákl. přenesená",J341,0)</f>
        <v>0</v>
      </c>
      <c r="BH341" s="186">
        <f>IF(N341="sníž. přenesená",J341,0)</f>
        <v>0</v>
      </c>
      <c r="BI341" s="186">
        <f>IF(N341="nulová",J341,0)</f>
        <v>0</v>
      </c>
      <c r="BJ341" s="18" t="s">
        <v>81</v>
      </c>
      <c r="BK341" s="186">
        <f>ROUND(I341*H341,2)</f>
        <v>0</v>
      </c>
      <c r="BL341" s="18" t="s">
        <v>305</v>
      </c>
      <c r="BM341" s="185" t="s">
        <v>2715</v>
      </c>
    </row>
    <row r="342" spans="1:65" s="2" customFormat="1" ht="19.5">
      <c r="A342" s="35"/>
      <c r="B342" s="36"/>
      <c r="C342" s="37"/>
      <c r="D342" s="187" t="s">
        <v>158</v>
      </c>
      <c r="E342" s="37"/>
      <c r="F342" s="188" t="s">
        <v>1319</v>
      </c>
      <c r="G342" s="37"/>
      <c r="H342" s="37"/>
      <c r="I342" s="189"/>
      <c r="J342" s="37"/>
      <c r="K342" s="37"/>
      <c r="L342" s="40"/>
      <c r="M342" s="190"/>
      <c r="N342" s="191"/>
      <c r="O342" s="65"/>
      <c r="P342" s="65"/>
      <c r="Q342" s="65"/>
      <c r="R342" s="65"/>
      <c r="S342" s="65"/>
      <c r="T342" s="66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158</v>
      </c>
      <c r="AU342" s="18" t="s">
        <v>83</v>
      </c>
    </row>
    <row r="343" spans="1:65" s="2" customFormat="1" ht="11.25">
      <c r="A343" s="35"/>
      <c r="B343" s="36"/>
      <c r="C343" s="37"/>
      <c r="D343" s="192" t="s">
        <v>160</v>
      </c>
      <c r="E343" s="37"/>
      <c r="F343" s="193" t="s">
        <v>1320</v>
      </c>
      <c r="G343" s="37"/>
      <c r="H343" s="37"/>
      <c r="I343" s="189"/>
      <c r="J343" s="37"/>
      <c r="K343" s="37"/>
      <c r="L343" s="40"/>
      <c r="M343" s="190"/>
      <c r="N343" s="191"/>
      <c r="O343" s="65"/>
      <c r="P343" s="65"/>
      <c r="Q343" s="65"/>
      <c r="R343" s="65"/>
      <c r="S343" s="65"/>
      <c r="T343" s="66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160</v>
      </c>
      <c r="AU343" s="18" t="s">
        <v>83</v>
      </c>
    </row>
    <row r="344" spans="1:65" s="12" customFormat="1" ht="22.9" customHeight="1">
      <c r="B344" s="158"/>
      <c r="C344" s="159"/>
      <c r="D344" s="160" t="s">
        <v>72</v>
      </c>
      <c r="E344" s="172" t="s">
        <v>1369</v>
      </c>
      <c r="F344" s="172" t="s">
        <v>1370</v>
      </c>
      <c r="G344" s="159"/>
      <c r="H344" s="159"/>
      <c r="I344" s="162"/>
      <c r="J344" s="173">
        <f>BK344</f>
        <v>0</v>
      </c>
      <c r="K344" s="159"/>
      <c r="L344" s="164"/>
      <c r="M344" s="165"/>
      <c r="N344" s="166"/>
      <c r="O344" s="166"/>
      <c r="P344" s="167">
        <f>SUM(P345:P355)</f>
        <v>0</v>
      </c>
      <c r="Q344" s="166"/>
      <c r="R344" s="167">
        <f>SUM(R345:R355)</f>
        <v>0.15568000000000001</v>
      </c>
      <c r="S344" s="166"/>
      <c r="T344" s="168">
        <f>SUM(T345:T355)</f>
        <v>7.0400000000000004E-2</v>
      </c>
      <c r="AR344" s="169" t="s">
        <v>83</v>
      </c>
      <c r="AT344" s="170" t="s">
        <v>72</v>
      </c>
      <c r="AU344" s="170" t="s">
        <v>81</v>
      </c>
      <c r="AY344" s="169" t="s">
        <v>149</v>
      </c>
      <c r="BK344" s="171">
        <f>SUM(BK345:BK355)</f>
        <v>0</v>
      </c>
    </row>
    <row r="345" spans="1:65" s="2" customFormat="1" ht="16.5" customHeight="1">
      <c r="A345" s="35"/>
      <c r="B345" s="36"/>
      <c r="C345" s="174" t="s">
        <v>496</v>
      </c>
      <c r="D345" s="174" t="s">
        <v>151</v>
      </c>
      <c r="E345" s="175" t="s">
        <v>1440</v>
      </c>
      <c r="F345" s="176" t="s">
        <v>1441</v>
      </c>
      <c r="G345" s="177" t="s">
        <v>174</v>
      </c>
      <c r="H345" s="178">
        <v>8</v>
      </c>
      <c r="I345" s="179"/>
      <c r="J345" s="180">
        <f>ROUND(I345*H345,2)</f>
        <v>0</v>
      </c>
      <c r="K345" s="176" t="s">
        <v>155</v>
      </c>
      <c r="L345" s="40"/>
      <c r="M345" s="181" t="s">
        <v>19</v>
      </c>
      <c r="N345" s="182" t="s">
        <v>44</v>
      </c>
      <c r="O345" s="65"/>
      <c r="P345" s="183">
        <f>O345*H345</f>
        <v>0</v>
      </c>
      <c r="Q345" s="183">
        <v>0</v>
      </c>
      <c r="R345" s="183">
        <f>Q345*H345</f>
        <v>0</v>
      </c>
      <c r="S345" s="183">
        <v>8.8000000000000005E-3</v>
      </c>
      <c r="T345" s="184">
        <f>S345*H345</f>
        <v>7.0400000000000004E-2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85" t="s">
        <v>305</v>
      </c>
      <c r="AT345" s="185" t="s">
        <v>151</v>
      </c>
      <c r="AU345" s="185" t="s">
        <v>83</v>
      </c>
      <c r="AY345" s="18" t="s">
        <v>149</v>
      </c>
      <c r="BE345" s="186">
        <f>IF(N345="základní",J345,0)</f>
        <v>0</v>
      </c>
      <c r="BF345" s="186">
        <f>IF(N345="snížená",J345,0)</f>
        <v>0</v>
      </c>
      <c r="BG345" s="186">
        <f>IF(N345="zákl. přenesená",J345,0)</f>
        <v>0</v>
      </c>
      <c r="BH345" s="186">
        <f>IF(N345="sníž. přenesená",J345,0)</f>
        <v>0</v>
      </c>
      <c r="BI345" s="186">
        <f>IF(N345="nulová",J345,0)</f>
        <v>0</v>
      </c>
      <c r="BJ345" s="18" t="s">
        <v>81</v>
      </c>
      <c r="BK345" s="186">
        <f>ROUND(I345*H345,2)</f>
        <v>0</v>
      </c>
      <c r="BL345" s="18" t="s">
        <v>305</v>
      </c>
      <c r="BM345" s="185" t="s">
        <v>2716</v>
      </c>
    </row>
    <row r="346" spans="1:65" s="2" customFormat="1" ht="11.25">
      <c r="A346" s="35"/>
      <c r="B346" s="36"/>
      <c r="C346" s="37"/>
      <c r="D346" s="187" t="s">
        <v>158</v>
      </c>
      <c r="E346" s="37"/>
      <c r="F346" s="188" t="s">
        <v>1443</v>
      </c>
      <c r="G346" s="37"/>
      <c r="H346" s="37"/>
      <c r="I346" s="189"/>
      <c r="J346" s="37"/>
      <c r="K346" s="37"/>
      <c r="L346" s="40"/>
      <c r="M346" s="190"/>
      <c r="N346" s="191"/>
      <c r="O346" s="65"/>
      <c r="P346" s="65"/>
      <c r="Q346" s="65"/>
      <c r="R346" s="65"/>
      <c r="S346" s="65"/>
      <c r="T346" s="66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158</v>
      </c>
      <c r="AU346" s="18" t="s">
        <v>83</v>
      </c>
    </row>
    <row r="347" spans="1:65" s="2" customFormat="1" ht="11.25">
      <c r="A347" s="35"/>
      <c r="B347" s="36"/>
      <c r="C347" s="37"/>
      <c r="D347" s="192" t="s">
        <v>160</v>
      </c>
      <c r="E347" s="37"/>
      <c r="F347" s="193" t="s">
        <v>1444</v>
      </c>
      <c r="G347" s="37"/>
      <c r="H347" s="37"/>
      <c r="I347" s="189"/>
      <c r="J347" s="37"/>
      <c r="K347" s="37"/>
      <c r="L347" s="40"/>
      <c r="M347" s="190"/>
      <c r="N347" s="191"/>
      <c r="O347" s="65"/>
      <c r="P347" s="65"/>
      <c r="Q347" s="65"/>
      <c r="R347" s="65"/>
      <c r="S347" s="65"/>
      <c r="T347" s="66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160</v>
      </c>
      <c r="AU347" s="18" t="s">
        <v>83</v>
      </c>
    </row>
    <row r="348" spans="1:65" s="13" customFormat="1" ht="11.25">
      <c r="B348" s="195"/>
      <c r="C348" s="196"/>
      <c r="D348" s="187" t="s">
        <v>169</v>
      </c>
      <c r="E348" s="197" t="s">
        <v>19</v>
      </c>
      <c r="F348" s="198" t="s">
        <v>2717</v>
      </c>
      <c r="G348" s="196"/>
      <c r="H348" s="199">
        <v>8</v>
      </c>
      <c r="I348" s="200"/>
      <c r="J348" s="196"/>
      <c r="K348" s="196"/>
      <c r="L348" s="201"/>
      <c r="M348" s="202"/>
      <c r="N348" s="203"/>
      <c r="O348" s="203"/>
      <c r="P348" s="203"/>
      <c r="Q348" s="203"/>
      <c r="R348" s="203"/>
      <c r="S348" s="203"/>
      <c r="T348" s="204"/>
      <c r="AT348" s="205" t="s">
        <v>169</v>
      </c>
      <c r="AU348" s="205" t="s">
        <v>83</v>
      </c>
      <c r="AV348" s="13" t="s">
        <v>83</v>
      </c>
      <c r="AW348" s="13" t="s">
        <v>34</v>
      </c>
      <c r="AX348" s="13" t="s">
        <v>73</v>
      </c>
      <c r="AY348" s="205" t="s">
        <v>149</v>
      </c>
    </row>
    <row r="349" spans="1:65" s="2" customFormat="1" ht="16.5" customHeight="1">
      <c r="A349" s="35"/>
      <c r="B349" s="36"/>
      <c r="C349" s="174" t="s">
        <v>505</v>
      </c>
      <c r="D349" s="174" t="s">
        <v>151</v>
      </c>
      <c r="E349" s="175" t="s">
        <v>1448</v>
      </c>
      <c r="F349" s="176" t="s">
        <v>1449</v>
      </c>
      <c r="G349" s="177" t="s">
        <v>154</v>
      </c>
      <c r="H349" s="178">
        <v>8</v>
      </c>
      <c r="I349" s="179"/>
      <c r="J349" s="180">
        <f>ROUND(I349*H349,2)</f>
        <v>0</v>
      </c>
      <c r="K349" s="176" t="s">
        <v>155</v>
      </c>
      <c r="L349" s="40"/>
      <c r="M349" s="181" t="s">
        <v>19</v>
      </c>
      <c r="N349" s="182" t="s">
        <v>44</v>
      </c>
      <c r="O349" s="65"/>
      <c r="P349" s="183">
        <f>O349*H349</f>
        <v>0</v>
      </c>
      <c r="Q349" s="183">
        <v>1.9460000000000002E-2</v>
      </c>
      <c r="R349" s="183">
        <f>Q349*H349</f>
        <v>0.15568000000000001</v>
      </c>
      <c r="S349" s="183">
        <v>0</v>
      </c>
      <c r="T349" s="184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85" t="s">
        <v>305</v>
      </c>
      <c r="AT349" s="185" t="s">
        <v>151</v>
      </c>
      <c r="AU349" s="185" t="s">
        <v>83</v>
      </c>
      <c r="AY349" s="18" t="s">
        <v>149</v>
      </c>
      <c r="BE349" s="186">
        <f>IF(N349="základní",J349,0)</f>
        <v>0</v>
      </c>
      <c r="BF349" s="186">
        <f>IF(N349="snížená",J349,0)</f>
        <v>0</v>
      </c>
      <c r="BG349" s="186">
        <f>IF(N349="zákl. přenesená",J349,0)</f>
        <v>0</v>
      </c>
      <c r="BH349" s="186">
        <f>IF(N349="sníž. přenesená",J349,0)</f>
        <v>0</v>
      </c>
      <c r="BI349" s="186">
        <f>IF(N349="nulová",J349,0)</f>
        <v>0</v>
      </c>
      <c r="BJ349" s="18" t="s">
        <v>81</v>
      </c>
      <c r="BK349" s="186">
        <f>ROUND(I349*H349,2)</f>
        <v>0</v>
      </c>
      <c r="BL349" s="18" t="s">
        <v>305</v>
      </c>
      <c r="BM349" s="185" t="s">
        <v>2718</v>
      </c>
    </row>
    <row r="350" spans="1:65" s="2" customFormat="1" ht="11.25">
      <c r="A350" s="35"/>
      <c r="B350" s="36"/>
      <c r="C350" s="37"/>
      <c r="D350" s="187" t="s">
        <v>158</v>
      </c>
      <c r="E350" s="37"/>
      <c r="F350" s="188" t="s">
        <v>1451</v>
      </c>
      <c r="G350" s="37"/>
      <c r="H350" s="37"/>
      <c r="I350" s="189"/>
      <c r="J350" s="37"/>
      <c r="K350" s="37"/>
      <c r="L350" s="40"/>
      <c r="M350" s="190"/>
      <c r="N350" s="191"/>
      <c r="O350" s="65"/>
      <c r="P350" s="65"/>
      <c r="Q350" s="65"/>
      <c r="R350" s="65"/>
      <c r="S350" s="65"/>
      <c r="T350" s="66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158</v>
      </c>
      <c r="AU350" s="18" t="s">
        <v>83</v>
      </c>
    </row>
    <row r="351" spans="1:65" s="2" customFormat="1" ht="11.25">
      <c r="A351" s="35"/>
      <c r="B351" s="36"/>
      <c r="C351" s="37"/>
      <c r="D351" s="192" t="s">
        <v>160</v>
      </c>
      <c r="E351" s="37"/>
      <c r="F351" s="193" t="s">
        <v>1452</v>
      </c>
      <c r="G351" s="37"/>
      <c r="H351" s="37"/>
      <c r="I351" s="189"/>
      <c r="J351" s="37"/>
      <c r="K351" s="37"/>
      <c r="L351" s="40"/>
      <c r="M351" s="190"/>
      <c r="N351" s="191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160</v>
      </c>
      <c r="AU351" s="18" t="s">
        <v>83</v>
      </c>
    </row>
    <row r="352" spans="1:65" s="13" customFormat="1" ht="11.25">
      <c r="B352" s="195"/>
      <c r="C352" s="196"/>
      <c r="D352" s="187" t="s">
        <v>169</v>
      </c>
      <c r="E352" s="197" t="s">
        <v>19</v>
      </c>
      <c r="F352" s="198" t="s">
        <v>2719</v>
      </c>
      <c r="G352" s="196"/>
      <c r="H352" s="199">
        <v>8</v>
      </c>
      <c r="I352" s="200"/>
      <c r="J352" s="196"/>
      <c r="K352" s="196"/>
      <c r="L352" s="201"/>
      <c r="M352" s="202"/>
      <c r="N352" s="203"/>
      <c r="O352" s="203"/>
      <c r="P352" s="203"/>
      <c r="Q352" s="203"/>
      <c r="R352" s="203"/>
      <c r="S352" s="203"/>
      <c r="T352" s="204"/>
      <c r="AT352" s="205" t="s">
        <v>169</v>
      </c>
      <c r="AU352" s="205" t="s">
        <v>83</v>
      </c>
      <c r="AV352" s="13" t="s">
        <v>83</v>
      </c>
      <c r="AW352" s="13" t="s">
        <v>34</v>
      </c>
      <c r="AX352" s="13" t="s">
        <v>73</v>
      </c>
      <c r="AY352" s="205" t="s">
        <v>149</v>
      </c>
    </row>
    <row r="353" spans="1:65" s="2" customFormat="1" ht="16.5" customHeight="1">
      <c r="A353" s="35"/>
      <c r="B353" s="36"/>
      <c r="C353" s="174" t="s">
        <v>516</v>
      </c>
      <c r="D353" s="174" t="s">
        <v>151</v>
      </c>
      <c r="E353" s="175" t="s">
        <v>1493</v>
      </c>
      <c r="F353" s="176" t="s">
        <v>1494</v>
      </c>
      <c r="G353" s="177" t="s">
        <v>265</v>
      </c>
      <c r="H353" s="178">
        <v>0.156</v>
      </c>
      <c r="I353" s="179"/>
      <c r="J353" s="180">
        <f>ROUND(I353*H353,2)</f>
        <v>0</v>
      </c>
      <c r="K353" s="176" t="s">
        <v>155</v>
      </c>
      <c r="L353" s="40"/>
      <c r="M353" s="181" t="s">
        <v>19</v>
      </c>
      <c r="N353" s="182" t="s">
        <v>44</v>
      </c>
      <c r="O353" s="65"/>
      <c r="P353" s="183">
        <f>O353*H353</f>
        <v>0</v>
      </c>
      <c r="Q353" s="183">
        <v>0</v>
      </c>
      <c r="R353" s="183">
        <f>Q353*H353</f>
        <v>0</v>
      </c>
      <c r="S353" s="183">
        <v>0</v>
      </c>
      <c r="T353" s="184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85" t="s">
        <v>305</v>
      </c>
      <c r="AT353" s="185" t="s">
        <v>151</v>
      </c>
      <c r="AU353" s="185" t="s">
        <v>83</v>
      </c>
      <c r="AY353" s="18" t="s">
        <v>149</v>
      </c>
      <c r="BE353" s="186">
        <f>IF(N353="základní",J353,0)</f>
        <v>0</v>
      </c>
      <c r="BF353" s="186">
        <f>IF(N353="snížená",J353,0)</f>
        <v>0</v>
      </c>
      <c r="BG353" s="186">
        <f>IF(N353="zákl. přenesená",J353,0)</f>
        <v>0</v>
      </c>
      <c r="BH353" s="186">
        <f>IF(N353="sníž. přenesená",J353,0)</f>
        <v>0</v>
      </c>
      <c r="BI353" s="186">
        <f>IF(N353="nulová",J353,0)</f>
        <v>0</v>
      </c>
      <c r="BJ353" s="18" t="s">
        <v>81</v>
      </c>
      <c r="BK353" s="186">
        <f>ROUND(I353*H353,2)</f>
        <v>0</v>
      </c>
      <c r="BL353" s="18" t="s">
        <v>305</v>
      </c>
      <c r="BM353" s="185" t="s">
        <v>2720</v>
      </c>
    </row>
    <row r="354" spans="1:65" s="2" customFormat="1" ht="19.5">
      <c r="A354" s="35"/>
      <c r="B354" s="36"/>
      <c r="C354" s="37"/>
      <c r="D354" s="187" t="s">
        <v>158</v>
      </c>
      <c r="E354" s="37"/>
      <c r="F354" s="188" t="s">
        <v>1496</v>
      </c>
      <c r="G354" s="37"/>
      <c r="H354" s="37"/>
      <c r="I354" s="189"/>
      <c r="J354" s="37"/>
      <c r="K354" s="37"/>
      <c r="L354" s="40"/>
      <c r="M354" s="190"/>
      <c r="N354" s="191"/>
      <c r="O354" s="65"/>
      <c r="P354" s="65"/>
      <c r="Q354" s="65"/>
      <c r="R354" s="65"/>
      <c r="S354" s="65"/>
      <c r="T354" s="66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158</v>
      </c>
      <c r="AU354" s="18" t="s">
        <v>83</v>
      </c>
    </row>
    <row r="355" spans="1:65" s="2" customFormat="1" ht="11.25">
      <c r="A355" s="35"/>
      <c r="B355" s="36"/>
      <c r="C355" s="37"/>
      <c r="D355" s="192" t="s">
        <v>160</v>
      </c>
      <c r="E355" s="37"/>
      <c r="F355" s="193" t="s">
        <v>1497</v>
      </c>
      <c r="G355" s="37"/>
      <c r="H355" s="37"/>
      <c r="I355" s="189"/>
      <c r="J355" s="37"/>
      <c r="K355" s="37"/>
      <c r="L355" s="40"/>
      <c r="M355" s="190"/>
      <c r="N355" s="191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160</v>
      </c>
      <c r="AU355" s="18" t="s">
        <v>83</v>
      </c>
    </row>
    <row r="356" spans="1:65" s="12" customFormat="1" ht="22.9" customHeight="1">
      <c r="B356" s="158"/>
      <c r="C356" s="159"/>
      <c r="D356" s="160" t="s">
        <v>72</v>
      </c>
      <c r="E356" s="172" t="s">
        <v>1519</v>
      </c>
      <c r="F356" s="172" t="s">
        <v>1520</v>
      </c>
      <c r="G356" s="159"/>
      <c r="H356" s="159"/>
      <c r="I356" s="162"/>
      <c r="J356" s="173">
        <f>BK356</f>
        <v>0</v>
      </c>
      <c r="K356" s="159"/>
      <c r="L356" s="164"/>
      <c r="M356" s="165"/>
      <c r="N356" s="166"/>
      <c r="O356" s="166"/>
      <c r="P356" s="167">
        <f>SUM(P357:P427)</f>
        <v>0</v>
      </c>
      <c r="Q356" s="166"/>
      <c r="R356" s="167">
        <f>SUM(R357:R427)</f>
        <v>0.39060699999999993</v>
      </c>
      <c r="S356" s="166"/>
      <c r="T356" s="168">
        <f>SUM(T357:T427)</f>
        <v>0.56445299999999998</v>
      </c>
      <c r="AR356" s="169" t="s">
        <v>83</v>
      </c>
      <c r="AT356" s="170" t="s">
        <v>72</v>
      </c>
      <c r="AU356" s="170" t="s">
        <v>81</v>
      </c>
      <c r="AY356" s="169" t="s">
        <v>149</v>
      </c>
      <c r="BK356" s="171">
        <f>SUM(BK357:BK427)</f>
        <v>0</v>
      </c>
    </row>
    <row r="357" spans="1:65" s="2" customFormat="1" ht="16.5" customHeight="1">
      <c r="A357" s="35"/>
      <c r="B357" s="36"/>
      <c r="C357" s="174" t="s">
        <v>529</v>
      </c>
      <c r="D357" s="174" t="s">
        <v>151</v>
      </c>
      <c r="E357" s="175" t="s">
        <v>1522</v>
      </c>
      <c r="F357" s="176" t="s">
        <v>1523</v>
      </c>
      <c r="G357" s="177" t="s">
        <v>154</v>
      </c>
      <c r="H357" s="178">
        <v>68</v>
      </c>
      <c r="I357" s="179"/>
      <c r="J357" s="180">
        <f>ROUND(I357*H357,2)</f>
        <v>0</v>
      </c>
      <c r="K357" s="176" t="s">
        <v>155</v>
      </c>
      <c r="L357" s="40"/>
      <c r="M357" s="181" t="s">
        <v>19</v>
      </c>
      <c r="N357" s="182" t="s">
        <v>44</v>
      </c>
      <c r="O357" s="65"/>
      <c r="P357" s="183">
        <f>O357*H357</f>
        <v>0</v>
      </c>
      <c r="Q357" s="183">
        <v>0</v>
      </c>
      <c r="R357" s="183">
        <f>Q357*H357</f>
        <v>0</v>
      </c>
      <c r="S357" s="183">
        <v>5.94E-3</v>
      </c>
      <c r="T357" s="184">
        <f>S357*H357</f>
        <v>0.40392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85" t="s">
        <v>305</v>
      </c>
      <c r="AT357" s="185" t="s">
        <v>151</v>
      </c>
      <c r="AU357" s="185" t="s">
        <v>83</v>
      </c>
      <c r="AY357" s="18" t="s">
        <v>149</v>
      </c>
      <c r="BE357" s="186">
        <f>IF(N357="základní",J357,0)</f>
        <v>0</v>
      </c>
      <c r="BF357" s="186">
        <f>IF(N357="snížená",J357,0)</f>
        <v>0</v>
      </c>
      <c r="BG357" s="186">
        <f>IF(N357="zákl. přenesená",J357,0)</f>
        <v>0</v>
      </c>
      <c r="BH357" s="186">
        <f>IF(N357="sníž. přenesená",J357,0)</f>
        <v>0</v>
      </c>
      <c r="BI357" s="186">
        <f>IF(N357="nulová",J357,0)</f>
        <v>0</v>
      </c>
      <c r="BJ357" s="18" t="s">
        <v>81</v>
      </c>
      <c r="BK357" s="186">
        <f>ROUND(I357*H357,2)</f>
        <v>0</v>
      </c>
      <c r="BL357" s="18" t="s">
        <v>305</v>
      </c>
      <c r="BM357" s="185" t="s">
        <v>2721</v>
      </c>
    </row>
    <row r="358" spans="1:65" s="2" customFormat="1" ht="11.25">
      <c r="A358" s="35"/>
      <c r="B358" s="36"/>
      <c r="C358" s="37"/>
      <c r="D358" s="187" t="s">
        <v>158</v>
      </c>
      <c r="E358" s="37"/>
      <c r="F358" s="188" t="s">
        <v>1525</v>
      </c>
      <c r="G358" s="37"/>
      <c r="H358" s="37"/>
      <c r="I358" s="189"/>
      <c r="J358" s="37"/>
      <c r="K358" s="37"/>
      <c r="L358" s="40"/>
      <c r="M358" s="190"/>
      <c r="N358" s="191"/>
      <c r="O358" s="65"/>
      <c r="P358" s="65"/>
      <c r="Q358" s="65"/>
      <c r="R358" s="65"/>
      <c r="S358" s="65"/>
      <c r="T358" s="66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158</v>
      </c>
      <c r="AU358" s="18" t="s">
        <v>83</v>
      </c>
    </row>
    <row r="359" spans="1:65" s="2" customFormat="1" ht="11.25">
      <c r="A359" s="35"/>
      <c r="B359" s="36"/>
      <c r="C359" s="37"/>
      <c r="D359" s="192" t="s">
        <v>160</v>
      </c>
      <c r="E359" s="37"/>
      <c r="F359" s="193" t="s">
        <v>1526</v>
      </c>
      <c r="G359" s="37"/>
      <c r="H359" s="37"/>
      <c r="I359" s="189"/>
      <c r="J359" s="37"/>
      <c r="K359" s="37"/>
      <c r="L359" s="40"/>
      <c r="M359" s="190"/>
      <c r="N359" s="191"/>
      <c r="O359" s="65"/>
      <c r="P359" s="65"/>
      <c r="Q359" s="65"/>
      <c r="R359" s="65"/>
      <c r="S359" s="65"/>
      <c r="T359" s="66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160</v>
      </c>
      <c r="AU359" s="18" t="s">
        <v>83</v>
      </c>
    </row>
    <row r="360" spans="1:65" s="13" customFormat="1" ht="11.25">
      <c r="B360" s="195"/>
      <c r="C360" s="196"/>
      <c r="D360" s="187" t="s">
        <v>169</v>
      </c>
      <c r="E360" s="197" t="s">
        <v>19</v>
      </c>
      <c r="F360" s="198" t="s">
        <v>2722</v>
      </c>
      <c r="G360" s="196"/>
      <c r="H360" s="199">
        <v>68</v>
      </c>
      <c r="I360" s="200"/>
      <c r="J360" s="196"/>
      <c r="K360" s="196"/>
      <c r="L360" s="201"/>
      <c r="M360" s="202"/>
      <c r="N360" s="203"/>
      <c r="O360" s="203"/>
      <c r="P360" s="203"/>
      <c r="Q360" s="203"/>
      <c r="R360" s="203"/>
      <c r="S360" s="203"/>
      <c r="T360" s="204"/>
      <c r="AT360" s="205" t="s">
        <v>169</v>
      </c>
      <c r="AU360" s="205" t="s">
        <v>83</v>
      </c>
      <c r="AV360" s="13" t="s">
        <v>83</v>
      </c>
      <c r="AW360" s="13" t="s">
        <v>34</v>
      </c>
      <c r="AX360" s="13" t="s">
        <v>73</v>
      </c>
      <c r="AY360" s="205" t="s">
        <v>149</v>
      </c>
    </row>
    <row r="361" spans="1:65" s="2" customFormat="1" ht="16.5" customHeight="1">
      <c r="A361" s="35"/>
      <c r="B361" s="36"/>
      <c r="C361" s="174" t="s">
        <v>536</v>
      </c>
      <c r="D361" s="174" t="s">
        <v>151</v>
      </c>
      <c r="E361" s="175" t="s">
        <v>1528</v>
      </c>
      <c r="F361" s="176" t="s">
        <v>1529</v>
      </c>
      <c r="G361" s="177" t="s">
        <v>174</v>
      </c>
      <c r="H361" s="178">
        <v>11</v>
      </c>
      <c r="I361" s="179"/>
      <c r="J361" s="180">
        <f>ROUND(I361*H361,2)</f>
        <v>0</v>
      </c>
      <c r="K361" s="176" t="s">
        <v>155</v>
      </c>
      <c r="L361" s="40"/>
      <c r="M361" s="181" t="s">
        <v>19</v>
      </c>
      <c r="N361" s="182" t="s">
        <v>44</v>
      </c>
      <c r="O361" s="65"/>
      <c r="P361" s="183">
        <f>O361*H361</f>
        <v>0</v>
      </c>
      <c r="Q361" s="183">
        <v>0</v>
      </c>
      <c r="R361" s="183">
        <f>Q361*H361</f>
        <v>0</v>
      </c>
      <c r="S361" s="183">
        <v>1.6999999999999999E-3</v>
      </c>
      <c r="T361" s="184">
        <f>S361*H361</f>
        <v>1.8699999999999998E-2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85" t="s">
        <v>305</v>
      </c>
      <c r="AT361" s="185" t="s">
        <v>151</v>
      </c>
      <c r="AU361" s="185" t="s">
        <v>83</v>
      </c>
      <c r="AY361" s="18" t="s">
        <v>149</v>
      </c>
      <c r="BE361" s="186">
        <f>IF(N361="základní",J361,0)</f>
        <v>0</v>
      </c>
      <c r="BF361" s="186">
        <f>IF(N361="snížená",J361,0)</f>
        <v>0</v>
      </c>
      <c r="BG361" s="186">
        <f>IF(N361="zákl. přenesená",J361,0)</f>
        <v>0</v>
      </c>
      <c r="BH361" s="186">
        <f>IF(N361="sníž. přenesená",J361,0)</f>
        <v>0</v>
      </c>
      <c r="BI361" s="186">
        <f>IF(N361="nulová",J361,0)</f>
        <v>0</v>
      </c>
      <c r="BJ361" s="18" t="s">
        <v>81</v>
      </c>
      <c r="BK361" s="186">
        <f>ROUND(I361*H361,2)</f>
        <v>0</v>
      </c>
      <c r="BL361" s="18" t="s">
        <v>305</v>
      </c>
      <c r="BM361" s="185" t="s">
        <v>2723</v>
      </c>
    </row>
    <row r="362" spans="1:65" s="2" customFormat="1" ht="11.25">
      <c r="A362" s="35"/>
      <c r="B362" s="36"/>
      <c r="C362" s="37"/>
      <c r="D362" s="187" t="s">
        <v>158</v>
      </c>
      <c r="E362" s="37"/>
      <c r="F362" s="188" t="s">
        <v>1531</v>
      </c>
      <c r="G362" s="37"/>
      <c r="H362" s="37"/>
      <c r="I362" s="189"/>
      <c r="J362" s="37"/>
      <c r="K362" s="37"/>
      <c r="L362" s="40"/>
      <c r="M362" s="190"/>
      <c r="N362" s="191"/>
      <c r="O362" s="65"/>
      <c r="P362" s="65"/>
      <c r="Q362" s="65"/>
      <c r="R362" s="65"/>
      <c r="S362" s="65"/>
      <c r="T362" s="66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158</v>
      </c>
      <c r="AU362" s="18" t="s">
        <v>83</v>
      </c>
    </row>
    <row r="363" spans="1:65" s="2" customFormat="1" ht="11.25">
      <c r="A363" s="35"/>
      <c r="B363" s="36"/>
      <c r="C363" s="37"/>
      <c r="D363" s="192" t="s">
        <v>160</v>
      </c>
      <c r="E363" s="37"/>
      <c r="F363" s="193" t="s">
        <v>1532</v>
      </c>
      <c r="G363" s="37"/>
      <c r="H363" s="37"/>
      <c r="I363" s="189"/>
      <c r="J363" s="37"/>
      <c r="K363" s="37"/>
      <c r="L363" s="40"/>
      <c r="M363" s="190"/>
      <c r="N363" s="191"/>
      <c r="O363" s="65"/>
      <c r="P363" s="65"/>
      <c r="Q363" s="65"/>
      <c r="R363" s="65"/>
      <c r="S363" s="65"/>
      <c r="T363" s="66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160</v>
      </c>
      <c r="AU363" s="18" t="s">
        <v>83</v>
      </c>
    </row>
    <row r="364" spans="1:65" s="13" customFormat="1" ht="11.25">
      <c r="B364" s="195"/>
      <c r="C364" s="196"/>
      <c r="D364" s="187" t="s">
        <v>169</v>
      </c>
      <c r="E364" s="197" t="s">
        <v>19</v>
      </c>
      <c r="F364" s="198" t="s">
        <v>2724</v>
      </c>
      <c r="G364" s="196"/>
      <c r="H364" s="199">
        <v>11</v>
      </c>
      <c r="I364" s="200"/>
      <c r="J364" s="196"/>
      <c r="K364" s="196"/>
      <c r="L364" s="201"/>
      <c r="M364" s="202"/>
      <c r="N364" s="203"/>
      <c r="O364" s="203"/>
      <c r="P364" s="203"/>
      <c r="Q364" s="203"/>
      <c r="R364" s="203"/>
      <c r="S364" s="203"/>
      <c r="T364" s="204"/>
      <c r="AT364" s="205" t="s">
        <v>169</v>
      </c>
      <c r="AU364" s="205" t="s">
        <v>83</v>
      </c>
      <c r="AV364" s="13" t="s">
        <v>83</v>
      </c>
      <c r="AW364" s="13" t="s">
        <v>34</v>
      </c>
      <c r="AX364" s="13" t="s">
        <v>73</v>
      </c>
      <c r="AY364" s="205" t="s">
        <v>149</v>
      </c>
    </row>
    <row r="365" spans="1:65" s="2" customFormat="1" ht="16.5" customHeight="1">
      <c r="A365" s="35"/>
      <c r="B365" s="36"/>
      <c r="C365" s="174" t="s">
        <v>543</v>
      </c>
      <c r="D365" s="174" t="s">
        <v>151</v>
      </c>
      <c r="E365" s="175" t="s">
        <v>1535</v>
      </c>
      <c r="F365" s="176" t="s">
        <v>1536</v>
      </c>
      <c r="G365" s="177" t="s">
        <v>174</v>
      </c>
      <c r="H365" s="178">
        <v>24.3</v>
      </c>
      <c r="I365" s="179"/>
      <c r="J365" s="180">
        <f>ROUND(I365*H365,2)</f>
        <v>0</v>
      </c>
      <c r="K365" s="176" t="s">
        <v>155</v>
      </c>
      <c r="L365" s="40"/>
      <c r="M365" s="181" t="s">
        <v>19</v>
      </c>
      <c r="N365" s="182" t="s">
        <v>44</v>
      </c>
      <c r="O365" s="65"/>
      <c r="P365" s="183">
        <f>O365*H365</f>
        <v>0</v>
      </c>
      <c r="Q365" s="183">
        <v>0</v>
      </c>
      <c r="R365" s="183">
        <f>Q365*H365</f>
        <v>0</v>
      </c>
      <c r="S365" s="183">
        <v>1.91E-3</v>
      </c>
      <c r="T365" s="184">
        <f>S365*H365</f>
        <v>4.6413000000000003E-2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85" t="s">
        <v>305</v>
      </c>
      <c r="AT365" s="185" t="s">
        <v>151</v>
      </c>
      <c r="AU365" s="185" t="s">
        <v>83</v>
      </c>
      <c r="AY365" s="18" t="s">
        <v>149</v>
      </c>
      <c r="BE365" s="186">
        <f>IF(N365="základní",J365,0)</f>
        <v>0</v>
      </c>
      <c r="BF365" s="186">
        <f>IF(N365="snížená",J365,0)</f>
        <v>0</v>
      </c>
      <c r="BG365" s="186">
        <f>IF(N365="zákl. přenesená",J365,0)</f>
        <v>0</v>
      </c>
      <c r="BH365" s="186">
        <f>IF(N365="sníž. přenesená",J365,0)</f>
        <v>0</v>
      </c>
      <c r="BI365" s="186">
        <f>IF(N365="nulová",J365,0)</f>
        <v>0</v>
      </c>
      <c r="BJ365" s="18" t="s">
        <v>81</v>
      </c>
      <c r="BK365" s="186">
        <f>ROUND(I365*H365,2)</f>
        <v>0</v>
      </c>
      <c r="BL365" s="18" t="s">
        <v>305</v>
      </c>
      <c r="BM365" s="185" t="s">
        <v>2725</v>
      </c>
    </row>
    <row r="366" spans="1:65" s="2" customFormat="1" ht="11.25">
      <c r="A366" s="35"/>
      <c r="B366" s="36"/>
      <c r="C366" s="37"/>
      <c r="D366" s="187" t="s">
        <v>158</v>
      </c>
      <c r="E366" s="37"/>
      <c r="F366" s="188" t="s">
        <v>1538</v>
      </c>
      <c r="G366" s="37"/>
      <c r="H366" s="37"/>
      <c r="I366" s="189"/>
      <c r="J366" s="37"/>
      <c r="K366" s="37"/>
      <c r="L366" s="40"/>
      <c r="M366" s="190"/>
      <c r="N366" s="191"/>
      <c r="O366" s="65"/>
      <c r="P366" s="65"/>
      <c r="Q366" s="65"/>
      <c r="R366" s="65"/>
      <c r="S366" s="65"/>
      <c r="T366" s="66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158</v>
      </c>
      <c r="AU366" s="18" t="s">
        <v>83</v>
      </c>
    </row>
    <row r="367" spans="1:65" s="2" customFormat="1" ht="11.25">
      <c r="A367" s="35"/>
      <c r="B367" s="36"/>
      <c r="C367" s="37"/>
      <c r="D367" s="192" t="s">
        <v>160</v>
      </c>
      <c r="E367" s="37"/>
      <c r="F367" s="193" t="s">
        <v>1539</v>
      </c>
      <c r="G367" s="37"/>
      <c r="H367" s="37"/>
      <c r="I367" s="189"/>
      <c r="J367" s="37"/>
      <c r="K367" s="37"/>
      <c r="L367" s="40"/>
      <c r="M367" s="190"/>
      <c r="N367" s="191"/>
      <c r="O367" s="65"/>
      <c r="P367" s="65"/>
      <c r="Q367" s="65"/>
      <c r="R367" s="65"/>
      <c r="S367" s="65"/>
      <c r="T367" s="66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160</v>
      </c>
      <c r="AU367" s="18" t="s">
        <v>83</v>
      </c>
    </row>
    <row r="368" spans="1:65" s="13" customFormat="1" ht="11.25">
      <c r="B368" s="195"/>
      <c r="C368" s="196"/>
      <c r="D368" s="187" t="s">
        <v>169</v>
      </c>
      <c r="E368" s="197" t="s">
        <v>19</v>
      </c>
      <c r="F368" s="198" t="s">
        <v>2726</v>
      </c>
      <c r="G368" s="196"/>
      <c r="H368" s="199">
        <v>24.3</v>
      </c>
      <c r="I368" s="200"/>
      <c r="J368" s="196"/>
      <c r="K368" s="196"/>
      <c r="L368" s="201"/>
      <c r="M368" s="202"/>
      <c r="N368" s="203"/>
      <c r="O368" s="203"/>
      <c r="P368" s="203"/>
      <c r="Q368" s="203"/>
      <c r="R368" s="203"/>
      <c r="S368" s="203"/>
      <c r="T368" s="204"/>
      <c r="AT368" s="205" t="s">
        <v>169</v>
      </c>
      <c r="AU368" s="205" t="s">
        <v>83</v>
      </c>
      <c r="AV368" s="13" t="s">
        <v>83</v>
      </c>
      <c r="AW368" s="13" t="s">
        <v>34</v>
      </c>
      <c r="AX368" s="13" t="s">
        <v>73</v>
      </c>
      <c r="AY368" s="205" t="s">
        <v>149</v>
      </c>
    </row>
    <row r="369" spans="1:65" s="2" customFormat="1" ht="16.5" customHeight="1">
      <c r="A369" s="35"/>
      <c r="B369" s="36"/>
      <c r="C369" s="174" t="s">
        <v>549</v>
      </c>
      <c r="D369" s="174" t="s">
        <v>151</v>
      </c>
      <c r="E369" s="175" t="s">
        <v>1551</v>
      </c>
      <c r="F369" s="176" t="s">
        <v>1552</v>
      </c>
      <c r="G369" s="177" t="s">
        <v>174</v>
      </c>
      <c r="H369" s="178">
        <v>4</v>
      </c>
      <c r="I369" s="179"/>
      <c r="J369" s="180">
        <f>ROUND(I369*H369,2)</f>
        <v>0</v>
      </c>
      <c r="K369" s="176" t="s">
        <v>155</v>
      </c>
      <c r="L369" s="40"/>
      <c r="M369" s="181" t="s">
        <v>19</v>
      </c>
      <c r="N369" s="182" t="s">
        <v>44</v>
      </c>
      <c r="O369" s="65"/>
      <c r="P369" s="183">
        <f>O369*H369</f>
        <v>0</v>
      </c>
      <c r="Q369" s="183">
        <v>0</v>
      </c>
      <c r="R369" s="183">
        <f>Q369*H369</f>
        <v>0</v>
      </c>
      <c r="S369" s="183">
        <v>1.75E-3</v>
      </c>
      <c r="T369" s="184">
        <f>S369*H369</f>
        <v>7.0000000000000001E-3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85" t="s">
        <v>305</v>
      </c>
      <c r="AT369" s="185" t="s">
        <v>151</v>
      </c>
      <c r="AU369" s="185" t="s">
        <v>83</v>
      </c>
      <c r="AY369" s="18" t="s">
        <v>149</v>
      </c>
      <c r="BE369" s="186">
        <f>IF(N369="základní",J369,0)</f>
        <v>0</v>
      </c>
      <c r="BF369" s="186">
        <f>IF(N369="snížená",J369,0)</f>
        <v>0</v>
      </c>
      <c r="BG369" s="186">
        <f>IF(N369="zákl. přenesená",J369,0)</f>
        <v>0</v>
      </c>
      <c r="BH369" s="186">
        <f>IF(N369="sníž. přenesená",J369,0)</f>
        <v>0</v>
      </c>
      <c r="BI369" s="186">
        <f>IF(N369="nulová",J369,0)</f>
        <v>0</v>
      </c>
      <c r="BJ369" s="18" t="s">
        <v>81</v>
      </c>
      <c r="BK369" s="186">
        <f>ROUND(I369*H369,2)</f>
        <v>0</v>
      </c>
      <c r="BL369" s="18" t="s">
        <v>305</v>
      </c>
      <c r="BM369" s="185" t="s">
        <v>2727</v>
      </c>
    </row>
    <row r="370" spans="1:65" s="2" customFormat="1" ht="11.25">
      <c r="A370" s="35"/>
      <c r="B370" s="36"/>
      <c r="C370" s="37"/>
      <c r="D370" s="187" t="s">
        <v>158</v>
      </c>
      <c r="E370" s="37"/>
      <c r="F370" s="188" t="s">
        <v>1554</v>
      </c>
      <c r="G370" s="37"/>
      <c r="H370" s="37"/>
      <c r="I370" s="189"/>
      <c r="J370" s="37"/>
      <c r="K370" s="37"/>
      <c r="L370" s="40"/>
      <c r="M370" s="190"/>
      <c r="N370" s="191"/>
      <c r="O370" s="65"/>
      <c r="P370" s="65"/>
      <c r="Q370" s="65"/>
      <c r="R370" s="65"/>
      <c r="S370" s="65"/>
      <c r="T370" s="66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8" t="s">
        <v>158</v>
      </c>
      <c r="AU370" s="18" t="s">
        <v>83</v>
      </c>
    </row>
    <row r="371" spans="1:65" s="2" customFormat="1" ht="11.25">
      <c r="A371" s="35"/>
      <c r="B371" s="36"/>
      <c r="C371" s="37"/>
      <c r="D371" s="192" t="s">
        <v>160</v>
      </c>
      <c r="E371" s="37"/>
      <c r="F371" s="193" t="s">
        <v>1555</v>
      </c>
      <c r="G371" s="37"/>
      <c r="H371" s="37"/>
      <c r="I371" s="189"/>
      <c r="J371" s="37"/>
      <c r="K371" s="37"/>
      <c r="L371" s="40"/>
      <c r="M371" s="190"/>
      <c r="N371" s="191"/>
      <c r="O371" s="65"/>
      <c r="P371" s="65"/>
      <c r="Q371" s="65"/>
      <c r="R371" s="65"/>
      <c r="S371" s="65"/>
      <c r="T371" s="66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160</v>
      </c>
      <c r="AU371" s="18" t="s">
        <v>83</v>
      </c>
    </row>
    <row r="372" spans="1:65" s="13" customFormat="1" ht="11.25">
      <c r="B372" s="195"/>
      <c r="C372" s="196"/>
      <c r="D372" s="187" t="s">
        <v>169</v>
      </c>
      <c r="E372" s="197" t="s">
        <v>19</v>
      </c>
      <c r="F372" s="198" t="s">
        <v>2728</v>
      </c>
      <c r="G372" s="196"/>
      <c r="H372" s="199">
        <v>4</v>
      </c>
      <c r="I372" s="200"/>
      <c r="J372" s="196"/>
      <c r="K372" s="196"/>
      <c r="L372" s="201"/>
      <c r="M372" s="202"/>
      <c r="N372" s="203"/>
      <c r="O372" s="203"/>
      <c r="P372" s="203"/>
      <c r="Q372" s="203"/>
      <c r="R372" s="203"/>
      <c r="S372" s="203"/>
      <c r="T372" s="204"/>
      <c r="AT372" s="205" t="s">
        <v>169</v>
      </c>
      <c r="AU372" s="205" t="s">
        <v>83</v>
      </c>
      <c r="AV372" s="13" t="s">
        <v>83</v>
      </c>
      <c r="AW372" s="13" t="s">
        <v>34</v>
      </c>
      <c r="AX372" s="13" t="s">
        <v>73</v>
      </c>
      <c r="AY372" s="205" t="s">
        <v>149</v>
      </c>
    </row>
    <row r="373" spans="1:65" s="2" customFormat="1" ht="16.5" customHeight="1">
      <c r="A373" s="35"/>
      <c r="B373" s="36"/>
      <c r="C373" s="174" t="s">
        <v>555</v>
      </c>
      <c r="D373" s="174" t="s">
        <v>151</v>
      </c>
      <c r="E373" s="175" t="s">
        <v>1558</v>
      </c>
      <c r="F373" s="176" t="s">
        <v>1559</v>
      </c>
      <c r="G373" s="177" t="s">
        <v>174</v>
      </c>
      <c r="H373" s="178">
        <v>23.4</v>
      </c>
      <c r="I373" s="179"/>
      <c r="J373" s="180">
        <f>ROUND(I373*H373,2)</f>
        <v>0</v>
      </c>
      <c r="K373" s="176" t="s">
        <v>155</v>
      </c>
      <c r="L373" s="40"/>
      <c r="M373" s="181" t="s">
        <v>19</v>
      </c>
      <c r="N373" s="182" t="s">
        <v>44</v>
      </c>
      <c r="O373" s="65"/>
      <c r="P373" s="183">
        <f>O373*H373</f>
        <v>0</v>
      </c>
      <c r="Q373" s="183">
        <v>0</v>
      </c>
      <c r="R373" s="183">
        <f>Q373*H373</f>
        <v>0</v>
      </c>
      <c r="S373" s="183">
        <v>2.5999999999999999E-3</v>
      </c>
      <c r="T373" s="184">
        <f>S373*H373</f>
        <v>6.0839999999999991E-2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85" t="s">
        <v>305</v>
      </c>
      <c r="AT373" s="185" t="s">
        <v>151</v>
      </c>
      <c r="AU373" s="185" t="s">
        <v>83</v>
      </c>
      <c r="AY373" s="18" t="s">
        <v>149</v>
      </c>
      <c r="BE373" s="186">
        <f>IF(N373="základní",J373,0)</f>
        <v>0</v>
      </c>
      <c r="BF373" s="186">
        <f>IF(N373="snížená",J373,0)</f>
        <v>0</v>
      </c>
      <c r="BG373" s="186">
        <f>IF(N373="zákl. přenesená",J373,0)</f>
        <v>0</v>
      </c>
      <c r="BH373" s="186">
        <f>IF(N373="sníž. přenesená",J373,0)</f>
        <v>0</v>
      </c>
      <c r="BI373" s="186">
        <f>IF(N373="nulová",J373,0)</f>
        <v>0</v>
      </c>
      <c r="BJ373" s="18" t="s">
        <v>81</v>
      </c>
      <c r="BK373" s="186">
        <f>ROUND(I373*H373,2)</f>
        <v>0</v>
      </c>
      <c r="BL373" s="18" t="s">
        <v>305</v>
      </c>
      <c r="BM373" s="185" t="s">
        <v>2729</v>
      </c>
    </row>
    <row r="374" spans="1:65" s="2" customFormat="1" ht="11.25">
      <c r="A374" s="35"/>
      <c r="B374" s="36"/>
      <c r="C374" s="37"/>
      <c r="D374" s="187" t="s">
        <v>158</v>
      </c>
      <c r="E374" s="37"/>
      <c r="F374" s="188" t="s">
        <v>1561</v>
      </c>
      <c r="G374" s="37"/>
      <c r="H374" s="37"/>
      <c r="I374" s="189"/>
      <c r="J374" s="37"/>
      <c r="K374" s="37"/>
      <c r="L374" s="40"/>
      <c r="M374" s="190"/>
      <c r="N374" s="191"/>
      <c r="O374" s="65"/>
      <c r="P374" s="65"/>
      <c r="Q374" s="65"/>
      <c r="R374" s="65"/>
      <c r="S374" s="65"/>
      <c r="T374" s="66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8" t="s">
        <v>158</v>
      </c>
      <c r="AU374" s="18" t="s">
        <v>83</v>
      </c>
    </row>
    <row r="375" spans="1:65" s="2" customFormat="1" ht="11.25">
      <c r="A375" s="35"/>
      <c r="B375" s="36"/>
      <c r="C375" s="37"/>
      <c r="D375" s="192" t="s">
        <v>160</v>
      </c>
      <c r="E375" s="37"/>
      <c r="F375" s="193" t="s">
        <v>1562</v>
      </c>
      <c r="G375" s="37"/>
      <c r="H375" s="37"/>
      <c r="I375" s="189"/>
      <c r="J375" s="37"/>
      <c r="K375" s="37"/>
      <c r="L375" s="40"/>
      <c r="M375" s="190"/>
      <c r="N375" s="191"/>
      <c r="O375" s="65"/>
      <c r="P375" s="65"/>
      <c r="Q375" s="65"/>
      <c r="R375" s="65"/>
      <c r="S375" s="65"/>
      <c r="T375" s="66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160</v>
      </c>
      <c r="AU375" s="18" t="s">
        <v>83</v>
      </c>
    </row>
    <row r="376" spans="1:65" s="13" customFormat="1" ht="11.25">
      <c r="B376" s="195"/>
      <c r="C376" s="196"/>
      <c r="D376" s="187" t="s">
        <v>169</v>
      </c>
      <c r="E376" s="197" t="s">
        <v>19</v>
      </c>
      <c r="F376" s="198" t="s">
        <v>2730</v>
      </c>
      <c r="G376" s="196"/>
      <c r="H376" s="199">
        <v>23.4</v>
      </c>
      <c r="I376" s="200"/>
      <c r="J376" s="196"/>
      <c r="K376" s="196"/>
      <c r="L376" s="201"/>
      <c r="M376" s="202"/>
      <c r="N376" s="203"/>
      <c r="O376" s="203"/>
      <c r="P376" s="203"/>
      <c r="Q376" s="203"/>
      <c r="R376" s="203"/>
      <c r="S376" s="203"/>
      <c r="T376" s="204"/>
      <c r="AT376" s="205" t="s">
        <v>169</v>
      </c>
      <c r="AU376" s="205" t="s">
        <v>83</v>
      </c>
      <c r="AV376" s="13" t="s">
        <v>83</v>
      </c>
      <c r="AW376" s="13" t="s">
        <v>34</v>
      </c>
      <c r="AX376" s="13" t="s">
        <v>73</v>
      </c>
      <c r="AY376" s="205" t="s">
        <v>149</v>
      </c>
    </row>
    <row r="377" spans="1:65" s="2" customFormat="1" ht="16.5" customHeight="1">
      <c r="A377" s="35"/>
      <c r="B377" s="36"/>
      <c r="C377" s="174" t="s">
        <v>561</v>
      </c>
      <c r="D377" s="174" t="s">
        <v>151</v>
      </c>
      <c r="E377" s="175" t="s">
        <v>1566</v>
      </c>
      <c r="F377" s="176" t="s">
        <v>1567</v>
      </c>
      <c r="G377" s="177" t="s">
        <v>174</v>
      </c>
      <c r="H377" s="178">
        <v>7</v>
      </c>
      <c r="I377" s="179"/>
      <c r="J377" s="180">
        <f>ROUND(I377*H377,2)</f>
        <v>0</v>
      </c>
      <c r="K377" s="176" t="s">
        <v>155</v>
      </c>
      <c r="L377" s="40"/>
      <c r="M377" s="181" t="s">
        <v>19</v>
      </c>
      <c r="N377" s="182" t="s">
        <v>44</v>
      </c>
      <c r="O377" s="65"/>
      <c r="P377" s="183">
        <f>O377*H377</f>
        <v>0</v>
      </c>
      <c r="Q377" s="183">
        <v>0</v>
      </c>
      <c r="R377" s="183">
        <f>Q377*H377</f>
        <v>0</v>
      </c>
      <c r="S377" s="183">
        <v>3.9399999999999999E-3</v>
      </c>
      <c r="T377" s="184">
        <f>S377*H377</f>
        <v>2.758E-2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85" t="s">
        <v>305</v>
      </c>
      <c r="AT377" s="185" t="s">
        <v>151</v>
      </c>
      <c r="AU377" s="185" t="s">
        <v>83</v>
      </c>
      <c r="AY377" s="18" t="s">
        <v>149</v>
      </c>
      <c r="BE377" s="186">
        <f>IF(N377="základní",J377,0)</f>
        <v>0</v>
      </c>
      <c r="BF377" s="186">
        <f>IF(N377="snížená",J377,0)</f>
        <v>0</v>
      </c>
      <c r="BG377" s="186">
        <f>IF(N377="zákl. přenesená",J377,0)</f>
        <v>0</v>
      </c>
      <c r="BH377" s="186">
        <f>IF(N377="sníž. přenesená",J377,0)</f>
        <v>0</v>
      </c>
      <c r="BI377" s="186">
        <f>IF(N377="nulová",J377,0)</f>
        <v>0</v>
      </c>
      <c r="BJ377" s="18" t="s">
        <v>81</v>
      </c>
      <c r="BK377" s="186">
        <f>ROUND(I377*H377,2)</f>
        <v>0</v>
      </c>
      <c r="BL377" s="18" t="s">
        <v>305</v>
      </c>
      <c r="BM377" s="185" t="s">
        <v>2731</v>
      </c>
    </row>
    <row r="378" spans="1:65" s="2" customFormat="1" ht="11.25">
      <c r="A378" s="35"/>
      <c r="B378" s="36"/>
      <c r="C378" s="37"/>
      <c r="D378" s="187" t="s">
        <v>158</v>
      </c>
      <c r="E378" s="37"/>
      <c r="F378" s="188" t="s">
        <v>1569</v>
      </c>
      <c r="G378" s="37"/>
      <c r="H378" s="37"/>
      <c r="I378" s="189"/>
      <c r="J378" s="37"/>
      <c r="K378" s="37"/>
      <c r="L378" s="40"/>
      <c r="M378" s="190"/>
      <c r="N378" s="191"/>
      <c r="O378" s="65"/>
      <c r="P378" s="65"/>
      <c r="Q378" s="65"/>
      <c r="R378" s="65"/>
      <c r="S378" s="65"/>
      <c r="T378" s="66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158</v>
      </c>
      <c r="AU378" s="18" t="s">
        <v>83</v>
      </c>
    </row>
    <row r="379" spans="1:65" s="2" customFormat="1" ht="11.25">
      <c r="A379" s="35"/>
      <c r="B379" s="36"/>
      <c r="C379" s="37"/>
      <c r="D379" s="192" t="s">
        <v>160</v>
      </c>
      <c r="E379" s="37"/>
      <c r="F379" s="193" t="s">
        <v>1570</v>
      </c>
      <c r="G379" s="37"/>
      <c r="H379" s="37"/>
      <c r="I379" s="189"/>
      <c r="J379" s="37"/>
      <c r="K379" s="37"/>
      <c r="L379" s="40"/>
      <c r="M379" s="190"/>
      <c r="N379" s="191"/>
      <c r="O379" s="65"/>
      <c r="P379" s="65"/>
      <c r="Q379" s="65"/>
      <c r="R379" s="65"/>
      <c r="S379" s="65"/>
      <c r="T379" s="66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160</v>
      </c>
      <c r="AU379" s="18" t="s">
        <v>83</v>
      </c>
    </row>
    <row r="380" spans="1:65" s="13" customFormat="1" ht="11.25">
      <c r="B380" s="195"/>
      <c r="C380" s="196"/>
      <c r="D380" s="187" t="s">
        <v>169</v>
      </c>
      <c r="E380" s="197" t="s">
        <v>19</v>
      </c>
      <c r="F380" s="198" t="s">
        <v>2732</v>
      </c>
      <c r="G380" s="196"/>
      <c r="H380" s="199">
        <v>7</v>
      </c>
      <c r="I380" s="200"/>
      <c r="J380" s="196"/>
      <c r="K380" s="196"/>
      <c r="L380" s="201"/>
      <c r="M380" s="202"/>
      <c r="N380" s="203"/>
      <c r="O380" s="203"/>
      <c r="P380" s="203"/>
      <c r="Q380" s="203"/>
      <c r="R380" s="203"/>
      <c r="S380" s="203"/>
      <c r="T380" s="204"/>
      <c r="AT380" s="205" t="s">
        <v>169</v>
      </c>
      <c r="AU380" s="205" t="s">
        <v>83</v>
      </c>
      <c r="AV380" s="13" t="s">
        <v>83</v>
      </c>
      <c r="AW380" s="13" t="s">
        <v>34</v>
      </c>
      <c r="AX380" s="13" t="s">
        <v>73</v>
      </c>
      <c r="AY380" s="205" t="s">
        <v>149</v>
      </c>
    </row>
    <row r="381" spans="1:65" s="2" customFormat="1" ht="16.5" customHeight="1">
      <c r="A381" s="35"/>
      <c r="B381" s="36"/>
      <c r="C381" s="174" t="s">
        <v>566</v>
      </c>
      <c r="D381" s="174" t="s">
        <v>151</v>
      </c>
      <c r="E381" s="175" t="s">
        <v>1573</v>
      </c>
      <c r="F381" s="176" t="s">
        <v>1574</v>
      </c>
      <c r="G381" s="177" t="s">
        <v>154</v>
      </c>
      <c r="H381" s="178">
        <v>94</v>
      </c>
      <c r="I381" s="179"/>
      <c r="J381" s="180">
        <f>ROUND(I381*H381,2)</f>
        <v>0</v>
      </c>
      <c r="K381" s="176" t="s">
        <v>155</v>
      </c>
      <c r="L381" s="40"/>
      <c r="M381" s="181" t="s">
        <v>19</v>
      </c>
      <c r="N381" s="182" t="s">
        <v>44</v>
      </c>
      <c r="O381" s="65"/>
      <c r="P381" s="183">
        <f>O381*H381</f>
        <v>0</v>
      </c>
      <c r="Q381" s="183">
        <v>2.66E-3</v>
      </c>
      <c r="R381" s="183">
        <f>Q381*H381</f>
        <v>0.25003999999999998</v>
      </c>
      <c r="S381" s="183">
        <v>0</v>
      </c>
      <c r="T381" s="184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85" t="s">
        <v>305</v>
      </c>
      <c r="AT381" s="185" t="s">
        <v>151</v>
      </c>
      <c r="AU381" s="185" t="s">
        <v>83</v>
      </c>
      <c r="AY381" s="18" t="s">
        <v>149</v>
      </c>
      <c r="BE381" s="186">
        <f>IF(N381="základní",J381,0)</f>
        <v>0</v>
      </c>
      <c r="BF381" s="186">
        <f>IF(N381="snížená",J381,0)</f>
        <v>0</v>
      </c>
      <c r="BG381" s="186">
        <f>IF(N381="zákl. přenesená",J381,0)</f>
        <v>0</v>
      </c>
      <c r="BH381" s="186">
        <f>IF(N381="sníž. přenesená",J381,0)</f>
        <v>0</v>
      </c>
      <c r="BI381" s="186">
        <f>IF(N381="nulová",J381,0)</f>
        <v>0</v>
      </c>
      <c r="BJ381" s="18" t="s">
        <v>81</v>
      </c>
      <c r="BK381" s="186">
        <f>ROUND(I381*H381,2)</f>
        <v>0</v>
      </c>
      <c r="BL381" s="18" t="s">
        <v>305</v>
      </c>
      <c r="BM381" s="185" t="s">
        <v>2733</v>
      </c>
    </row>
    <row r="382" spans="1:65" s="2" customFormat="1" ht="19.5">
      <c r="A382" s="35"/>
      <c r="B382" s="36"/>
      <c r="C382" s="37"/>
      <c r="D382" s="187" t="s">
        <v>158</v>
      </c>
      <c r="E382" s="37"/>
      <c r="F382" s="188" t="s">
        <v>1576</v>
      </c>
      <c r="G382" s="37"/>
      <c r="H382" s="37"/>
      <c r="I382" s="189"/>
      <c r="J382" s="37"/>
      <c r="K382" s="37"/>
      <c r="L382" s="40"/>
      <c r="M382" s="190"/>
      <c r="N382" s="191"/>
      <c r="O382" s="65"/>
      <c r="P382" s="65"/>
      <c r="Q382" s="65"/>
      <c r="R382" s="65"/>
      <c r="S382" s="65"/>
      <c r="T382" s="66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158</v>
      </c>
      <c r="AU382" s="18" t="s">
        <v>83</v>
      </c>
    </row>
    <row r="383" spans="1:65" s="2" customFormat="1" ht="11.25">
      <c r="A383" s="35"/>
      <c r="B383" s="36"/>
      <c r="C383" s="37"/>
      <c r="D383" s="192" t="s">
        <v>160</v>
      </c>
      <c r="E383" s="37"/>
      <c r="F383" s="193" t="s">
        <v>1577</v>
      </c>
      <c r="G383" s="37"/>
      <c r="H383" s="37"/>
      <c r="I383" s="189"/>
      <c r="J383" s="37"/>
      <c r="K383" s="37"/>
      <c r="L383" s="40"/>
      <c r="M383" s="190"/>
      <c r="N383" s="191"/>
      <c r="O383" s="65"/>
      <c r="P383" s="65"/>
      <c r="Q383" s="65"/>
      <c r="R383" s="65"/>
      <c r="S383" s="65"/>
      <c r="T383" s="66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8" t="s">
        <v>160</v>
      </c>
      <c r="AU383" s="18" t="s">
        <v>83</v>
      </c>
    </row>
    <row r="384" spans="1:65" s="13" customFormat="1" ht="11.25">
      <c r="B384" s="195"/>
      <c r="C384" s="196"/>
      <c r="D384" s="187" t="s">
        <v>169</v>
      </c>
      <c r="E384" s="197" t="s">
        <v>19</v>
      </c>
      <c r="F384" s="198" t="s">
        <v>2734</v>
      </c>
      <c r="G384" s="196"/>
      <c r="H384" s="199">
        <v>94</v>
      </c>
      <c r="I384" s="200"/>
      <c r="J384" s="196"/>
      <c r="K384" s="196"/>
      <c r="L384" s="201"/>
      <c r="M384" s="202"/>
      <c r="N384" s="203"/>
      <c r="O384" s="203"/>
      <c r="P384" s="203"/>
      <c r="Q384" s="203"/>
      <c r="R384" s="203"/>
      <c r="S384" s="203"/>
      <c r="T384" s="204"/>
      <c r="AT384" s="205" t="s">
        <v>169</v>
      </c>
      <c r="AU384" s="205" t="s">
        <v>83</v>
      </c>
      <c r="AV384" s="13" t="s">
        <v>83</v>
      </c>
      <c r="AW384" s="13" t="s">
        <v>34</v>
      </c>
      <c r="AX384" s="13" t="s">
        <v>73</v>
      </c>
      <c r="AY384" s="205" t="s">
        <v>149</v>
      </c>
    </row>
    <row r="385" spans="1:65" s="2" customFormat="1" ht="16.5" customHeight="1">
      <c r="A385" s="35"/>
      <c r="B385" s="36"/>
      <c r="C385" s="174" t="s">
        <v>571</v>
      </c>
      <c r="D385" s="174" t="s">
        <v>151</v>
      </c>
      <c r="E385" s="175" t="s">
        <v>1580</v>
      </c>
      <c r="F385" s="176" t="s">
        <v>1581</v>
      </c>
      <c r="G385" s="177" t="s">
        <v>154</v>
      </c>
      <c r="H385" s="178">
        <v>94</v>
      </c>
      <c r="I385" s="179"/>
      <c r="J385" s="180">
        <f>ROUND(I385*H385,2)</f>
        <v>0</v>
      </c>
      <c r="K385" s="176" t="s">
        <v>155</v>
      </c>
      <c r="L385" s="40"/>
      <c r="M385" s="181" t="s">
        <v>19</v>
      </c>
      <c r="N385" s="182" t="s">
        <v>44</v>
      </c>
      <c r="O385" s="65"/>
      <c r="P385" s="183">
        <f>O385*H385</f>
        <v>0</v>
      </c>
      <c r="Q385" s="183">
        <v>3.4000000000000002E-4</v>
      </c>
      <c r="R385" s="183">
        <f>Q385*H385</f>
        <v>3.1960000000000002E-2</v>
      </c>
      <c r="S385" s="183">
        <v>0</v>
      </c>
      <c r="T385" s="184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85" t="s">
        <v>305</v>
      </c>
      <c r="AT385" s="185" t="s">
        <v>151</v>
      </c>
      <c r="AU385" s="185" t="s">
        <v>83</v>
      </c>
      <c r="AY385" s="18" t="s">
        <v>149</v>
      </c>
      <c r="BE385" s="186">
        <f>IF(N385="základní",J385,0)</f>
        <v>0</v>
      </c>
      <c r="BF385" s="186">
        <f>IF(N385="snížená",J385,0)</f>
        <v>0</v>
      </c>
      <c r="BG385" s="186">
        <f>IF(N385="zákl. přenesená",J385,0)</f>
        <v>0</v>
      </c>
      <c r="BH385" s="186">
        <f>IF(N385="sníž. přenesená",J385,0)</f>
        <v>0</v>
      </c>
      <c r="BI385" s="186">
        <f>IF(N385="nulová",J385,0)</f>
        <v>0</v>
      </c>
      <c r="BJ385" s="18" t="s">
        <v>81</v>
      </c>
      <c r="BK385" s="186">
        <f>ROUND(I385*H385,2)</f>
        <v>0</v>
      </c>
      <c r="BL385" s="18" t="s">
        <v>305</v>
      </c>
      <c r="BM385" s="185" t="s">
        <v>2735</v>
      </c>
    </row>
    <row r="386" spans="1:65" s="2" customFormat="1" ht="11.25">
      <c r="A386" s="35"/>
      <c r="B386" s="36"/>
      <c r="C386" s="37"/>
      <c r="D386" s="187" t="s">
        <v>158</v>
      </c>
      <c r="E386" s="37"/>
      <c r="F386" s="188" t="s">
        <v>1583</v>
      </c>
      <c r="G386" s="37"/>
      <c r="H386" s="37"/>
      <c r="I386" s="189"/>
      <c r="J386" s="37"/>
      <c r="K386" s="37"/>
      <c r="L386" s="40"/>
      <c r="M386" s="190"/>
      <c r="N386" s="191"/>
      <c r="O386" s="65"/>
      <c r="P386" s="65"/>
      <c r="Q386" s="65"/>
      <c r="R386" s="65"/>
      <c r="S386" s="65"/>
      <c r="T386" s="66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158</v>
      </c>
      <c r="AU386" s="18" t="s">
        <v>83</v>
      </c>
    </row>
    <row r="387" spans="1:65" s="2" customFormat="1" ht="11.25">
      <c r="A387" s="35"/>
      <c r="B387" s="36"/>
      <c r="C387" s="37"/>
      <c r="D387" s="192" t="s">
        <v>160</v>
      </c>
      <c r="E387" s="37"/>
      <c r="F387" s="193" t="s">
        <v>1584</v>
      </c>
      <c r="G387" s="37"/>
      <c r="H387" s="37"/>
      <c r="I387" s="189"/>
      <c r="J387" s="37"/>
      <c r="K387" s="37"/>
      <c r="L387" s="40"/>
      <c r="M387" s="190"/>
      <c r="N387" s="191"/>
      <c r="O387" s="65"/>
      <c r="P387" s="65"/>
      <c r="Q387" s="65"/>
      <c r="R387" s="65"/>
      <c r="S387" s="65"/>
      <c r="T387" s="66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8" t="s">
        <v>160</v>
      </c>
      <c r="AU387" s="18" t="s">
        <v>83</v>
      </c>
    </row>
    <row r="388" spans="1:65" s="2" customFormat="1" ht="16.5" customHeight="1">
      <c r="A388" s="35"/>
      <c r="B388" s="36"/>
      <c r="C388" s="174" t="s">
        <v>577</v>
      </c>
      <c r="D388" s="174" t="s">
        <v>151</v>
      </c>
      <c r="E388" s="175" t="s">
        <v>1586</v>
      </c>
      <c r="F388" s="176" t="s">
        <v>1587</v>
      </c>
      <c r="G388" s="177" t="s">
        <v>174</v>
      </c>
      <c r="H388" s="178">
        <v>11</v>
      </c>
      <c r="I388" s="179"/>
      <c r="J388" s="180">
        <f>ROUND(I388*H388,2)</f>
        <v>0</v>
      </c>
      <c r="K388" s="176" t="s">
        <v>155</v>
      </c>
      <c r="L388" s="40"/>
      <c r="M388" s="181" t="s">
        <v>19</v>
      </c>
      <c r="N388" s="182" t="s">
        <v>44</v>
      </c>
      <c r="O388" s="65"/>
      <c r="P388" s="183">
        <f>O388*H388</f>
        <v>0</v>
      </c>
      <c r="Q388" s="183">
        <v>7.3999999999999999E-4</v>
      </c>
      <c r="R388" s="183">
        <f>Q388*H388</f>
        <v>8.1399999999999997E-3</v>
      </c>
      <c r="S388" s="183">
        <v>0</v>
      </c>
      <c r="T388" s="184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185" t="s">
        <v>305</v>
      </c>
      <c r="AT388" s="185" t="s">
        <v>151</v>
      </c>
      <c r="AU388" s="185" t="s">
        <v>83</v>
      </c>
      <c r="AY388" s="18" t="s">
        <v>149</v>
      </c>
      <c r="BE388" s="186">
        <f>IF(N388="základní",J388,0)</f>
        <v>0</v>
      </c>
      <c r="BF388" s="186">
        <f>IF(N388="snížená",J388,0)</f>
        <v>0</v>
      </c>
      <c r="BG388" s="186">
        <f>IF(N388="zákl. přenesená",J388,0)</f>
        <v>0</v>
      </c>
      <c r="BH388" s="186">
        <f>IF(N388="sníž. přenesená",J388,0)</f>
        <v>0</v>
      </c>
      <c r="BI388" s="186">
        <f>IF(N388="nulová",J388,0)</f>
        <v>0</v>
      </c>
      <c r="BJ388" s="18" t="s">
        <v>81</v>
      </c>
      <c r="BK388" s="186">
        <f>ROUND(I388*H388,2)</f>
        <v>0</v>
      </c>
      <c r="BL388" s="18" t="s">
        <v>305</v>
      </c>
      <c r="BM388" s="185" t="s">
        <v>2736</v>
      </c>
    </row>
    <row r="389" spans="1:65" s="2" customFormat="1" ht="11.25">
      <c r="A389" s="35"/>
      <c r="B389" s="36"/>
      <c r="C389" s="37"/>
      <c r="D389" s="187" t="s">
        <v>158</v>
      </c>
      <c r="E389" s="37"/>
      <c r="F389" s="188" t="s">
        <v>1589</v>
      </c>
      <c r="G389" s="37"/>
      <c r="H389" s="37"/>
      <c r="I389" s="189"/>
      <c r="J389" s="37"/>
      <c r="K389" s="37"/>
      <c r="L389" s="40"/>
      <c r="M389" s="190"/>
      <c r="N389" s="191"/>
      <c r="O389" s="65"/>
      <c r="P389" s="65"/>
      <c r="Q389" s="65"/>
      <c r="R389" s="65"/>
      <c r="S389" s="65"/>
      <c r="T389" s="66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158</v>
      </c>
      <c r="AU389" s="18" t="s">
        <v>83</v>
      </c>
    </row>
    <row r="390" spans="1:65" s="2" customFormat="1" ht="11.25">
      <c r="A390" s="35"/>
      <c r="B390" s="36"/>
      <c r="C390" s="37"/>
      <c r="D390" s="192" t="s">
        <v>160</v>
      </c>
      <c r="E390" s="37"/>
      <c r="F390" s="193" t="s">
        <v>1590</v>
      </c>
      <c r="G390" s="37"/>
      <c r="H390" s="37"/>
      <c r="I390" s="189"/>
      <c r="J390" s="37"/>
      <c r="K390" s="37"/>
      <c r="L390" s="40"/>
      <c r="M390" s="190"/>
      <c r="N390" s="191"/>
      <c r="O390" s="65"/>
      <c r="P390" s="65"/>
      <c r="Q390" s="65"/>
      <c r="R390" s="65"/>
      <c r="S390" s="65"/>
      <c r="T390" s="66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8" t="s">
        <v>160</v>
      </c>
      <c r="AU390" s="18" t="s">
        <v>83</v>
      </c>
    </row>
    <row r="391" spans="1:65" s="13" customFormat="1" ht="11.25">
      <c r="B391" s="195"/>
      <c r="C391" s="196"/>
      <c r="D391" s="187" t="s">
        <v>169</v>
      </c>
      <c r="E391" s="197" t="s">
        <v>19</v>
      </c>
      <c r="F391" s="198" t="s">
        <v>2724</v>
      </c>
      <c r="G391" s="196"/>
      <c r="H391" s="199">
        <v>11</v>
      </c>
      <c r="I391" s="200"/>
      <c r="J391" s="196"/>
      <c r="K391" s="196"/>
      <c r="L391" s="201"/>
      <c r="M391" s="202"/>
      <c r="N391" s="203"/>
      <c r="O391" s="203"/>
      <c r="P391" s="203"/>
      <c r="Q391" s="203"/>
      <c r="R391" s="203"/>
      <c r="S391" s="203"/>
      <c r="T391" s="204"/>
      <c r="AT391" s="205" t="s">
        <v>169</v>
      </c>
      <c r="AU391" s="205" t="s">
        <v>83</v>
      </c>
      <c r="AV391" s="13" t="s">
        <v>83</v>
      </c>
      <c r="AW391" s="13" t="s">
        <v>34</v>
      </c>
      <c r="AX391" s="13" t="s">
        <v>73</v>
      </c>
      <c r="AY391" s="205" t="s">
        <v>149</v>
      </c>
    </row>
    <row r="392" spans="1:65" s="2" customFormat="1" ht="16.5" customHeight="1">
      <c r="A392" s="35"/>
      <c r="B392" s="36"/>
      <c r="C392" s="174" t="s">
        <v>584</v>
      </c>
      <c r="D392" s="174" t="s">
        <v>151</v>
      </c>
      <c r="E392" s="175" t="s">
        <v>1602</v>
      </c>
      <c r="F392" s="176" t="s">
        <v>1603</v>
      </c>
      <c r="G392" s="177" t="s">
        <v>174</v>
      </c>
      <c r="H392" s="178">
        <v>23.4</v>
      </c>
      <c r="I392" s="179"/>
      <c r="J392" s="180">
        <f>ROUND(I392*H392,2)</f>
        <v>0</v>
      </c>
      <c r="K392" s="176" t="s">
        <v>155</v>
      </c>
      <c r="L392" s="40"/>
      <c r="M392" s="181" t="s">
        <v>19</v>
      </c>
      <c r="N392" s="182" t="s">
        <v>44</v>
      </c>
      <c r="O392" s="65"/>
      <c r="P392" s="183">
        <f>O392*H392</f>
        <v>0</v>
      </c>
      <c r="Q392" s="183">
        <v>5.5999999999999995E-4</v>
      </c>
      <c r="R392" s="183">
        <f>Q392*H392</f>
        <v>1.3103999999999998E-2</v>
      </c>
      <c r="S392" s="183">
        <v>0</v>
      </c>
      <c r="T392" s="184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85" t="s">
        <v>305</v>
      </c>
      <c r="AT392" s="185" t="s">
        <v>151</v>
      </c>
      <c r="AU392" s="185" t="s">
        <v>83</v>
      </c>
      <c r="AY392" s="18" t="s">
        <v>149</v>
      </c>
      <c r="BE392" s="186">
        <f>IF(N392="základní",J392,0)</f>
        <v>0</v>
      </c>
      <c r="BF392" s="186">
        <f>IF(N392="snížená",J392,0)</f>
        <v>0</v>
      </c>
      <c r="BG392" s="186">
        <f>IF(N392="zákl. přenesená",J392,0)</f>
        <v>0</v>
      </c>
      <c r="BH392" s="186">
        <f>IF(N392="sníž. přenesená",J392,0)</f>
        <v>0</v>
      </c>
      <c r="BI392" s="186">
        <f>IF(N392="nulová",J392,0)</f>
        <v>0</v>
      </c>
      <c r="BJ392" s="18" t="s">
        <v>81</v>
      </c>
      <c r="BK392" s="186">
        <f>ROUND(I392*H392,2)</f>
        <v>0</v>
      </c>
      <c r="BL392" s="18" t="s">
        <v>305</v>
      </c>
      <c r="BM392" s="185" t="s">
        <v>2737</v>
      </c>
    </row>
    <row r="393" spans="1:65" s="2" customFormat="1" ht="11.25">
      <c r="A393" s="35"/>
      <c r="B393" s="36"/>
      <c r="C393" s="37"/>
      <c r="D393" s="187" t="s">
        <v>158</v>
      </c>
      <c r="E393" s="37"/>
      <c r="F393" s="188" t="s">
        <v>1605</v>
      </c>
      <c r="G393" s="37"/>
      <c r="H393" s="37"/>
      <c r="I393" s="189"/>
      <c r="J393" s="37"/>
      <c r="K393" s="37"/>
      <c r="L393" s="40"/>
      <c r="M393" s="190"/>
      <c r="N393" s="191"/>
      <c r="O393" s="65"/>
      <c r="P393" s="65"/>
      <c r="Q393" s="65"/>
      <c r="R393" s="65"/>
      <c r="S393" s="65"/>
      <c r="T393" s="66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158</v>
      </c>
      <c r="AU393" s="18" t="s">
        <v>83</v>
      </c>
    </row>
    <row r="394" spans="1:65" s="2" customFormat="1" ht="11.25">
      <c r="A394" s="35"/>
      <c r="B394" s="36"/>
      <c r="C394" s="37"/>
      <c r="D394" s="192" t="s">
        <v>160</v>
      </c>
      <c r="E394" s="37"/>
      <c r="F394" s="193" t="s">
        <v>1606</v>
      </c>
      <c r="G394" s="37"/>
      <c r="H394" s="37"/>
      <c r="I394" s="189"/>
      <c r="J394" s="37"/>
      <c r="K394" s="37"/>
      <c r="L394" s="40"/>
      <c r="M394" s="190"/>
      <c r="N394" s="191"/>
      <c r="O394" s="65"/>
      <c r="P394" s="65"/>
      <c r="Q394" s="65"/>
      <c r="R394" s="65"/>
      <c r="S394" s="65"/>
      <c r="T394" s="66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160</v>
      </c>
      <c r="AU394" s="18" t="s">
        <v>83</v>
      </c>
    </row>
    <row r="395" spans="1:65" s="13" customFormat="1" ht="11.25">
      <c r="B395" s="195"/>
      <c r="C395" s="196"/>
      <c r="D395" s="187" t="s">
        <v>169</v>
      </c>
      <c r="E395" s="197" t="s">
        <v>19</v>
      </c>
      <c r="F395" s="198" t="s">
        <v>2730</v>
      </c>
      <c r="G395" s="196"/>
      <c r="H395" s="199">
        <v>23.4</v>
      </c>
      <c r="I395" s="200"/>
      <c r="J395" s="196"/>
      <c r="K395" s="196"/>
      <c r="L395" s="201"/>
      <c r="M395" s="202"/>
      <c r="N395" s="203"/>
      <c r="O395" s="203"/>
      <c r="P395" s="203"/>
      <c r="Q395" s="203"/>
      <c r="R395" s="203"/>
      <c r="S395" s="203"/>
      <c r="T395" s="204"/>
      <c r="AT395" s="205" t="s">
        <v>169</v>
      </c>
      <c r="AU395" s="205" t="s">
        <v>83</v>
      </c>
      <c r="AV395" s="13" t="s">
        <v>83</v>
      </c>
      <c r="AW395" s="13" t="s">
        <v>34</v>
      </c>
      <c r="AX395" s="13" t="s">
        <v>73</v>
      </c>
      <c r="AY395" s="205" t="s">
        <v>149</v>
      </c>
    </row>
    <row r="396" spans="1:65" s="2" customFormat="1" ht="21.75" customHeight="1">
      <c r="A396" s="35"/>
      <c r="B396" s="36"/>
      <c r="C396" s="174" t="s">
        <v>591</v>
      </c>
      <c r="D396" s="174" t="s">
        <v>151</v>
      </c>
      <c r="E396" s="175" t="s">
        <v>2738</v>
      </c>
      <c r="F396" s="176" t="s">
        <v>2739</v>
      </c>
      <c r="G396" s="177" t="s">
        <v>174</v>
      </c>
      <c r="H396" s="178">
        <v>24.3</v>
      </c>
      <c r="I396" s="179"/>
      <c r="J396" s="180">
        <f>ROUND(I396*H396,2)</f>
        <v>0</v>
      </c>
      <c r="K396" s="176" t="s">
        <v>155</v>
      </c>
      <c r="L396" s="40"/>
      <c r="M396" s="181" t="s">
        <v>19</v>
      </c>
      <c r="N396" s="182" t="s">
        <v>44</v>
      </c>
      <c r="O396" s="65"/>
      <c r="P396" s="183">
        <f>O396*H396</f>
        <v>0</v>
      </c>
      <c r="Q396" s="183">
        <v>9.3000000000000005E-4</v>
      </c>
      <c r="R396" s="183">
        <f>Q396*H396</f>
        <v>2.2599000000000001E-2</v>
      </c>
      <c r="S396" s="183">
        <v>0</v>
      </c>
      <c r="T396" s="184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85" t="s">
        <v>305</v>
      </c>
      <c r="AT396" s="185" t="s">
        <v>151</v>
      </c>
      <c r="AU396" s="185" t="s">
        <v>83</v>
      </c>
      <c r="AY396" s="18" t="s">
        <v>149</v>
      </c>
      <c r="BE396" s="186">
        <f>IF(N396="základní",J396,0)</f>
        <v>0</v>
      </c>
      <c r="BF396" s="186">
        <f>IF(N396="snížená",J396,0)</f>
        <v>0</v>
      </c>
      <c r="BG396" s="186">
        <f>IF(N396="zákl. přenesená",J396,0)</f>
        <v>0</v>
      </c>
      <c r="BH396" s="186">
        <f>IF(N396="sníž. přenesená",J396,0)</f>
        <v>0</v>
      </c>
      <c r="BI396" s="186">
        <f>IF(N396="nulová",J396,0)</f>
        <v>0</v>
      </c>
      <c r="BJ396" s="18" t="s">
        <v>81</v>
      </c>
      <c r="BK396" s="186">
        <f>ROUND(I396*H396,2)</f>
        <v>0</v>
      </c>
      <c r="BL396" s="18" t="s">
        <v>305</v>
      </c>
      <c r="BM396" s="185" t="s">
        <v>2740</v>
      </c>
    </row>
    <row r="397" spans="1:65" s="2" customFormat="1" ht="11.25">
      <c r="A397" s="35"/>
      <c r="B397" s="36"/>
      <c r="C397" s="37"/>
      <c r="D397" s="187" t="s">
        <v>158</v>
      </c>
      <c r="E397" s="37"/>
      <c r="F397" s="188" t="s">
        <v>2741</v>
      </c>
      <c r="G397" s="37"/>
      <c r="H397" s="37"/>
      <c r="I397" s="189"/>
      <c r="J397" s="37"/>
      <c r="K397" s="37"/>
      <c r="L397" s="40"/>
      <c r="M397" s="190"/>
      <c r="N397" s="191"/>
      <c r="O397" s="65"/>
      <c r="P397" s="65"/>
      <c r="Q397" s="65"/>
      <c r="R397" s="65"/>
      <c r="S397" s="65"/>
      <c r="T397" s="66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158</v>
      </c>
      <c r="AU397" s="18" t="s">
        <v>83</v>
      </c>
    </row>
    <row r="398" spans="1:65" s="2" customFormat="1" ht="11.25">
      <c r="A398" s="35"/>
      <c r="B398" s="36"/>
      <c r="C398" s="37"/>
      <c r="D398" s="192" t="s">
        <v>160</v>
      </c>
      <c r="E398" s="37"/>
      <c r="F398" s="193" t="s">
        <v>2742</v>
      </c>
      <c r="G398" s="37"/>
      <c r="H398" s="37"/>
      <c r="I398" s="189"/>
      <c r="J398" s="37"/>
      <c r="K398" s="37"/>
      <c r="L398" s="40"/>
      <c r="M398" s="190"/>
      <c r="N398" s="191"/>
      <c r="O398" s="65"/>
      <c r="P398" s="65"/>
      <c r="Q398" s="65"/>
      <c r="R398" s="65"/>
      <c r="S398" s="65"/>
      <c r="T398" s="66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8" t="s">
        <v>160</v>
      </c>
      <c r="AU398" s="18" t="s">
        <v>83</v>
      </c>
    </row>
    <row r="399" spans="1:65" s="13" customFormat="1" ht="11.25">
      <c r="B399" s="195"/>
      <c r="C399" s="196"/>
      <c r="D399" s="187" t="s">
        <v>169</v>
      </c>
      <c r="E399" s="197" t="s">
        <v>19</v>
      </c>
      <c r="F399" s="198" t="s">
        <v>2726</v>
      </c>
      <c r="G399" s="196"/>
      <c r="H399" s="199">
        <v>24.3</v>
      </c>
      <c r="I399" s="200"/>
      <c r="J399" s="196"/>
      <c r="K399" s="196"/>
      <c r="L399" s="201"/>
      <c r="M399" s="202"/>
      <c r="N399" s="203"/>
      <c r="O399" s="203"/>
      <c r="P399" s="203"/>
      <c r="Q399" s="203"/>
      <c r="R399" s="203"/>
      <c r="S399" s="203"/>
      <c r="T399" s="204"/>
      <c r="AT399" s="205" t="s">
        <v>169</v>
      </c>
      <c r="AU399" s="205" t="s">
        <v>83</v>
      </c>
      <c r="AV399" s="13" t="s">
        <v>83</v>
      </c>
      <c r="AW399" s="13" t="s">
        <v>34</v>
      </c>
      <c r="AX399" s="13" t="s">
        <v>73</v>
      </c>
      <c r="AY399" s="205" t="s">
        <v>149</v>
      </c>
    </row>
    <row r="400" spans="1:65" s="2" customFormat="1" ht="16.5" customHeight="1">
      <c r="A400" s="35"/>
      <c r="B400" s="36"/>
      <c r="C400" s="174" t="s">
        <v>597</v>
      </c>
      <c r="D400" s="174" t="s">
        <v>151</v>
      </c>
      <c r="E400" s="175" t="s">
        <v>2743</v>
      </c>
      <c r="F400" s="176" t="s">
        <v>2744</v>
      </c>
      <c r="G400" s="177" t="s">
        <v>174</v>
      </c>
      <c r="H400" s="178">
        <v>4</v>
      </c>
      <c r="I400" s="179"/>
      <c r="J400" s="180">
        <f>ROUND(I400*H400,2)</f>
        <v>0</v>
      </c>
      <c r="K400" s="176" t="s">
        <v>155</v>
      </c>
      <c r="L400" s="40"/>
      <c r="M400" s="181" t="s">
        <v>19</v>
      </c>
      <c r="N400" s="182" t="s">
        <v>44</v>
      </c>
      <c r="O400" s="65"/>
      <c r="P400" s="183">
        <f>O400*H400</f>
        <v>0</v>
      </c>
      <c r="Q400" s="183">
        <v>9.2000000000000003E-4</v>
      </c>
      <c r="R400" s="183">
        <f>Q400*H400</f>
        <v>3.6800000000000001E-3</v>
      </c>
      <c r="S400" s="183">
        <v>0</v>
      </c>
      <c r="T400" s="184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85" t="s">
        <v>305</v>
      </c>
      <c r="AT400" s="185" t="s">
        <v>151</v>
      </c>
      <c r="AU400" s="185" t="s">
        <v>83</v>
      </c>
      <c r="AY400" s="18" t="s">
        <v>149</v>
      </c>
      <c r="BE400" s="186">
        <f>IF(N400="základní",J400,0)</f>
        <v>0</v>
      </c>
      <c r="BF400" s="186">
        <f>IF(N400="snížená",J400,0)</f>
        <v>0</v>
      </c>
      <c r="BG400" s="186">
        <f>IF(N400="zákl. přenesená",J400,0)</f>
        <v>0</v>
      </c>
      <c r="BH400" s="186">
        <f>IF(N400="sníž. přenesená",J400,0)</f>
        <v>0</v>
      </c>
      <c r="BI400" s="186">
        <f>IF(N400="nulová",J400,0)</f>
        <v>0</v>
      </c>
      <c r="BJ400" s="18" t="s">
        <v>81</v>
      </c>
      <c r="BK400" s="186">
        <f>ROUND(I400*H400,2)</f>
        <v>0</v>
      </c>
      <c r="BL400" s="18" t="s">
        <v>305</v>
      </c>
      <c r="BM400" s="185" t="s">
        <v>2745</v>
      </c>
    </row>
    <row r="401" spans="1:65" s="2" customFormat="1" ht="11.25">
      <c r="A401" s="35"/>
      <c r="B401" s="36"/>
      <c r="C401" s="37"/>
      <c r="D401" s="187" t="s">
        <v>158</v>
      </c>
      <c r="E401" s="37"/>
      <c r="F401" s="188" t="s">
        <v>2746</v>
      </c>
      <c r="G401" s="37"/>
      <c r="H401" s="37"/>
      <c r="I401" s="189"/>
      <c r="J401" s="37"/>
      <c r="K401" s="37"/>
      <c r="L401" s="40"/>
      <c r="M401" s="190"/>
      <c r="N401" s="191"/>
      <c r="O401" s="65"/>
      <c r="P401" s="65"/>
      <c r="Q401" s="65"/>
      <c r="R401" s="65"/>
      <c r="S401" s="65"/>
      <c r="T401" s="66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8" t="s">
        <v>158</v>
      </c>
      <c r="AU401" s="18" t="s">
        <v>83</v>
      </c>
    </row>
    <row r="402" spans="1:65" s="2" customFormat="1" ht="11.25">
      <c r="A402" s="35"/>
      <c r="B402" s="36"/>
      <c r="C402" s="37"/>
      <c r="D402" s="192" t="s">
        <v>160</v>
      </c>
      <c r="E402" s="37"/>
      <c r="F402" s="193" t="s">
        <v>2747</v>
      </c>
      <c r="G402" s="37"/>
      <c r="H402" s="37"/>
      <c r="I402" s="189"/>
      <c r="J402" s="37"/>
      <c r="K402" s="37"/>
      <c r="L402" s="40"/>
      <c r="M402" s="190"/>
      <c r="N402" s="191"/>
      <c r="O402" s="65"/>
      <c r="P402" s="65"/>
      <c r="Q402" s="65"/>
      <c r="R402" s="65"/>
      <c r="S402" s="65"/>
      <c r="T402" s="66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160</v>
      </c>
      <c r="AU402" s="18" t="s">
        <v>83</v>
      </c>
    </row>
    <row r="403" spans="1:65" s="13" customFormat="1" ht="11.25">
      <c r="B403" s="195"/>
      <c r="C403" s="196"/>
      <c r="D403" s="187" t="s">
        <v>169</v>
      </c>
      <c r="E403" s="197" t="s">
        <v>19</v>
      </c>
      <c r="F403" s="198" t="s">
        <v>2728</v>
      </c>
      <c r="G403" s="196"/>
      <c r="H403" s="199">
        <v>4</v>
      </c>
      <c r="I403" s="200"/>
      <c r="J403" s="196"/>
      <c r="K403" s="196"/>
      <c r="L403" s="201"/>
      <c r="M403" s="202"/>
      <c r="N403" s="203"/>
      <c r="O403" s="203"/>
      <c r="P403" s="203"/>
      <c r="Q403" s="203"/>
      <c r="R403" s="203"/>
      <c r="S403" s="203"/>
      <c r="T403" s="204"/>
      <c r="AT403" s="205" t="s">
        <v>169</v>
      </c>
      <c r="AU403" s="205" t="s">
        <v>83</v>
      </c>
      <c r="AV403" s="13" t="s">
        <v>83</v>
      </c>
      <c r="AW403" s="13" t="s">
        <v>34</v>
      </c>
      <c r="AX403" s="13" t="s">
        <v>73</v>
      </c>
      <c r="AY403" s="205" t="s">
        <v>149</v>
      </c>
    </row>
    <row r="404" spans="1:65" s="2" customFormat="1" ht="16.5" customHeight="1">
      <c r="A404" s="35"/>
      <c r="B404" s="36"/>
      <c r="C404" s="174" t="s">
        <v>603</v>
      </c>
      <c r="D404" s="174" t="s">
        <v>151</v>
      </c>
      <c r="E404" s="175" t="s">
        <v>1618</v>
      </c>
      <c r="F404" s="176" t="s">
        <v>1619</v>
      </c>
      <c r="G404" s="177" t="s">
        <v>174</v>
      </c>
      <c r="H404" s="178">
        <v>7</v>
      </c>
      <c r="I404" s="179"/>
      <c r="J404" s="180">
        <f>ROUND(I404*H404,2)</f>
        <v>0</v>
      </c>
      <c r="K404" s="176" t="s">
        <v>155</v>
      </c>
      <c r="L404" s="40"/>
      <c r="M404" s="181" t="s">
        <v>19</v>
      </c>
      <c r="N404" s="182" t="s">
        <v>44</v>
      </c>
      <c r="O404" s="65"/>
      <c r="P404" s="183">
        <f>O404*H404</f>
        <v>0</v>
      </c>
      <c r="Q404" s="183">
        <v>1.72E-3</v>
      </c>
      <c r="R404" s="183">
        <f>Q404*H404</f>
        <v>1.204E-2</v>
      </c>
      <c r="S404" s="183">
        <v>0</v>
      </c>
      <c r="T404" s="184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85" t="s">
        <v>305</v>
      </c>
      <c r="AT404" s="185" t="s">
        <v>151</v>
      </c>
      <c r="AU404" s="185" t="s">
        <v>83</v>
      </c>
      <c r="AY404" s="18" t="s">
        <v>149</v>
      </c>
      <c r="BE404" s="186">
        <f>IF(N404="základní",J404,0)</f>
        <v>0</v>
      </c>
      <c r="BF404" s="186">
        <f>IF(N404="snížená",J404,0)</f>
        <v>0</v>
      </c>
      <c r="BG404" s="186">
        <f>IF(N404="zákl. přenesená",J404,0)</f>
        <v>0</v>
      </c>
      <c r="BH404" s="186">
        <f>IF(N404="sníž. přenesená",J404,0)</f>
        <v>0</v>
      </c>
      <c r="BI404" s="186">
        <f>IF(N404="nulová",J404,0)</f>
        <v>0</v>
      </c>
      <c r="BJ404" s="18" t="s">
        <v>81</v>
      </c>
      <c r="BK404" s="186">
        <f>ROUND(I404*H404,2)</f>
        <v>0</v>
      </c>
      <c r="BL404" s="18" t="s">
        <v>305</v>
      </c>
      <c r="BM404" s="185" t="s">
        <v>2748</v>
      </c>
    </row>
    <row r="405" spans="1:65" s="2" customFormat="1" ht="11.25">
      <c r="A405" s="35"/>
      <c r="B405" s="36"/>
      <c r="C405" s="37"/>
      <c r="D405" s="187" t="s">
        <v>158</v>
      </c>
      <c r="E405" s="37"/>
      <c r="F405" s="188" t="s">
        <v>1621</v>
      </c>
      <c r="G405" s="37"/>
      <c r="H405" s="37"/>
      <c r="I405" s="189"/>
      <c r="J405" s="37"/>
      <c r="K405" s="37"/>
      <c r="L405" s="40"/>
      <c r="M405" s="190"/>
      <c r="N405" s="191"/>
      <c r="O405" s="65"/>
      <c r="P405" s="65"/>
      <c r="Q405" s="65"/>
      <c r="R405" s="65"/>
      <c r="S405" s="65"/>
      <c r="T405" s="66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158</v>
      </c>
      <c r="AU405" s="18" t="s">
        <v>83</v>
      </c>
    </row>
    <row r="406" spans="1:65" s="2" customFormat="1" ht="11.25">
      <c r="A406" s="35"/>
      <c r="B406" s="36"/>
      <c r="C406" s="37"/>
      <c r="D406" s="192" t="s">
        <v>160</v>
      </c>
      <c r="E406" s="37"/>
      <c r="F406" s="193" t="s">
        <v>1622</v>
      </c>
      <c r="G406" s="37"/>
      <c r="H406" s="37"/>
      <c r="I406" s="189"/>
      <c r="J406" s="37"/>
      <c r="K406" s="37"/>
      <c r="L406" s="40"/>
      <c r="M406" s="190"/>
      <c r="N406" s="191"/>
      <c r="O406" s="65"/>
      <c r="P406" s="65"/>
      <c r="Q406" s="65"/>
      <c r="R406" s="65"/>
      <c r="S406" s="65"/>
      <c r="T406" s="66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160</v>
      </c>
      <c r="AU406" s="18" t="s">
        <v>83</v>
      </c>
    </row>
    <row r="407" spans="1:65" s="2" customFormat="1" ht="19.5">
      <c r="A407" s="35"/>
      <c r="B407" s="36"/>
      <c r="C407" s="37"/>
      <c r="D407" s="187" t="s">
        <v>162</v>
      </c>
      <c r="E407" s="37"/>
      <c r="F407" s="194" t="s">
        <v>1623</v>
      </c>
      <c r="G407" s="37"/>
      <c r="H407" s="37"/>
      <c r="I407" s="189"/>
      <c r="J407" s="37"/>
      <c r="K407" s="37"/>
      <c r="L407" s="40"/>
      <c r="M407" s="190"/>
      <c r="N407" s="191"/>
      <c r="O407" s="65"/>
      <c r="P407" s="65"/>
      <c r="Q407" s="65"/>
      <c r="R407" s="65"/>
      <c r="S407" s="65"/>
      <c r="T407" s="66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8" t="s">
        <v>162</v>
      </c>
      <c r="AU407" s="18" t="s">
        <v>83</v>
      </c>
    </row>
    <row r="408" spans="1:65" s="13" customFormat="1" ht="11.25">
      <c r="B408" s="195"/>
      <c r="C408" s="196"/>
      <c r="D408" s="187" t="s">
        <v>169</v>
      </c>
      <c r="E408" s="197" t="s">
        <v>19</v>
      </c>
      <c r="F408" s="198" t="s">
        <v>2749</v>
      </c>
      <c r="G408" s="196"/>
      <c r="H408" s="199">
        <v>7</v>
      </c>
      <c r="I408" s="200"/>
      <c r="J408" s="196"/>
      <c r="K408" s="196"/>
      <c r="L408" s="201"/>
      <c r="M408" s="202"/>
      <c r="N408" s="203"/>
      <c r="O408" s="203"/>
      <c r="P408" s="203"/>
      <c r="Q408" s="203"/>
      <c r="R408" s="203"/>
      <c r="S408" s="203"/>
      <c r="T408" s="204"/>
      <c r="AT408" s="205" t="s">
        <v>169</v>
      </c>
      <c r="AU408" s="205" t="s">
        <v>83</v>
      </c>
      <c r="AV408" s="13" t="s">
        <v>83</v>
      </c>
      <c r="AW408" s="13" t="s">
        <v>34</v>
      </c>
      <c r="AX408" s="13" t="s">
        <v>73</v>
      </c>
      <c r="AY408" s="205" t="s">
        <v>149</v>
      </c>
    </row>
    <row r="409" spans="1:65" s="2" customFormat="1" ht="16.5" customHeight="1">
      <c r="A409" s="35"/>
      <c r="B409" s="36"/>
      <c r="C409" s="174" t="s">
        <v>609</v>
      </c>
      <c r="D409" s="174" t="s">
        <v>151</v>
      </c>
      <c r="E409" s="175" t="s">
        <v>1626</v>
      </c>
      <c r="F409" s="176" t="s">
        <v>1627</v>
      </c>
      <c r="G409" s="177" t="s">
        <v>174</v>
      </c>
      <c r="H409" s="178">
        <v>7</v>
      </c>
      <c r="I409" s="179"/>
      <c r="J409" s="180">
        <f>ROUND(I409*H409,2)</f>
        <v>0</v>
      </c>
      <c r="K409" s="176" t="s">
        <v>155</v>
      </c>
      <c r="L409" s="40"/>
      <c r="M409" s="181" t="s">
        <v>19</v>
      </c>
      <c r="N409" s="182" t="s">
        <v>44</v>
      </c>
      <c r="O409" s="65"/>
      <c r="P409" s="183">
        <f>O409*H409</f>
        <v>0</v>
      </c>
      <c r="Q409" s="183">
        <v>2.8300000000000001E-3</v>
      </c>
      <c r="R409" s="183">
        <f>Q409*H409</f>
        <v>1.9810000000000001E-2</v>
      </c>
      <c r="S409" s="183">
        <v>0</v>
      </c>
      <c r="T409" s="184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185" t="s">
        <v>305</v>
      </c>
      <c r="AT409" s="185" t="s">
        <v>151</v>
      </c>
      <c r="AU409" s="185" t="s">
        <v>83</v>
      </c>
      <c r="AY409" s="18" t="s">
        <v>149</v>
      </c>
      <c r="BE409" s="186">
        <f>IF(N409="základní",J409,0)</f>
        <v>0</v>
      </c>
      <c r="BF409" s="186">
        <f>IF(N409="snížená",J409,0)</f>
        <v>0</v>
      </c>
      <c r="BG409" s="186">
        <f>IF(N409="zákl. přenesená",J409,0)</f>
        <v>0</v>
      </c>
      <c r="BH409" s="186">
        <f>IF(N409="sníž. přenesená",J409,0)</f>
        <v>0</v>
      </c>
      <c r="BI409" s="186">
        <f>IF(N409="nulová",J409,0)</f>
        <v>0</v>
      </c>
      <c r="BJ409" s="18" t="s">
        <v>81</v>
      </c>
      <c r="BK409" s="186">
        <f>ROUND(I409*H409,2)</f>
        <v>0</v>
      </c>
      <c r="BL409" s="18" t="s">
        <v>305</v>
      </c>
      <c r="BM409" s="185" t="s">
        <v>2750</v>
      </c>
    </row>
    <row r="410" spans="1:65" s="2" customFormat="1" ht="11.25">
      <c r="A410" s="35"/>
      <c r="B410" s="36"/>
      <c r="C410" s="37"/>
      <c r="D410" s="187" t="s">
        <v>158</v>
      </c>
      <c r="E410" s="37"/>
      <c r="F410" s="188" t="s">
        <v>1629</v>
      </c>
      <c r="G410" s="37"/>
      <c r="H410" s="37"/>
      <c r="I410" s="189"/>
      <c r="J410" s="37"/>
      <c r="K410" s="37"/>
      <c r="L410" s="40"/>
      <c r="M410" s="190"/>
      <c r="N410" s="191"/>
      <c r="O410" s="65"/>
      <c r="P410" s="65"/>
      <c r="Q410" s="65"/>
      <c r="R410" s="65"/>
      <c r="S410" s="65"/>
      <c r="T410" s="66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8" t="s">
        <v>158</v>
      </c>
      <c r="AU410" s="18" t="s">
        <v>83</v>
      </c>
    </row>
    <row r="411" spans="1:65" s="2" customFormat="1" ht="11.25">
      <c r="A411" s="35"/>
      <c r="B411" s="36"/>
      <c r="C411" s="37"/>
      <c r="D411" s="192" t="s">
        <v>160</v>
      </c>
      <c r="E411" s="37"/>
      <c r="F411" s="193" t="s">
        <v>1630</v>
      </c>
      <c r="G411" s="37"/>
      <c r="H411" s="37"/>
      <c r="I411" s="189"/>
      <c r="J411" s="37"/>
      <c r="K411" s="37"/>
      <c r="L411" s="40"/>
      <c r="M411" s="190"/>
      <c r="N411" s="191"/>
      <c r="O411" s="65"/>
      <c r="P411" s="65"/>
      <c r="Q411" s="65"/>
      <c r="R411" s="65"/>
      <c r="S411" s="65"/>
      <c r="T411" s="66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160</v>
      </c>
      <c r="AU411" s="18" t="s">
        <v>83</v>
      </c>
    </row>
    <row r="412" spans="1:65" s="13" customFormat="1" ht="11.25">
      <c r="B412" s="195"/>
      <c r="C412" s="196"/>
      <c r="D412" s="187" t="s">
        <v>169</v>
      </c>
      <c r="E412" s="197" t="s">
        <v>19</v>
      </c>
      <c r="F412" s="198" t="s">
        <v>2749</v>
      </c>
      <c r="G412" s="196"/>
      <c r="H412" s="199">
        <v>7</v>
      </c>
      <c r="I412" s="200"/>
      <c r="J412" s="196"/>
      <c r="K412" s="196"/>
      <c r="L412" s="201"/>
      <c r="M412" s="202"/>
      <c r="N412" s="203"/>
      <c r="O412" s="203"/>
      <c r="P412" s="203"/>
      <c r="Q412" s="203"/>
      <c r="R412" s="203"/>
      <c r="S412" s="203"/>
      <c r="T412" s="204"/>
      <c r="AT412" s="205" t="s">
        <v>169</v>
      </c>
      <c r="AU412" s="205" t="s">
        <v>83</v>
      </c>
      <c r="AV412" s="13" t="s">
        <v>83</v>
      </c>
      <c r="AW412" s="13" t="s">
        <v>34</v>
      </c>
      <c r="AX412" s="13" t="s">
        <v>73</v>
      </c>
      <c r="AY412" s="205" t="s">
        <v>149</v>
      </c>
    </row>
    <row r="413" spans="1:65" s="2" customFormat="1" ht="16.5" customHeight="1">
      <c r="A413" s="35"/>
      <c r="B413" s="36"/>
      <c r="C413" s="174" t="s">
        <v>615</v>
      </c>
      <c r="D413" s="174" t="s">
        <v>151</v>
      </c>
      <c r="E413" s="175" t="s">
        <v>1656</v>
      </c>
      <c r="F413" s="176" t="s">
        <v>1657</v>
      </c>
      <c r="G413" s="177" t="s">
        <v>174</v>
      </c>
      <c r="H413" s="178">
        <v>23.4</v>
      </c>
      <c r="I413" s="179"/>
      <c r="J413" s="180">
        <f>ROUND(I413*H413,2)</f>
        <v>0</v>
      </c>
      <c r="K413" s="176" t="s">
        <v>155</v>
      </c>
      <c r="L413" s="40"/>
      <c r="M413" s="181" t="s">
        <v>19</v>
      </c>
      <c r="N413" s="182" t="s">
        <v>44</v>
      </c>
      <c r="O413" s="65"/>
      <c r="P413" s="183">
        <f>O413*H413</f>
        <v>0</v>
      </c>
      <c r="Q413" s="183">
        <v>9.1E-4</v>
      </c>
      <c r="R413" s="183">
        <f>Q413*H413</f>
        <v>2.1294E-2</v>
      </c>
      <c r="S413" s="183">
        <v>0</v>
      </c>
      <c r="T413" s="184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85" t="s">
        <v>305</v>
      </c>
      <c r="AT413" s="185" t="s">
        <v>151</v>
      </c>
      <c r="AU413" s="185" t="s">
        <v>83</v>
      </c>
      <c r="AY413" s="18" t="s">
        <v>149</v>
      </c>
      <c r="BE413" s="186">
        <f>IF(N413="základní",J413,0)</f>
        <v>0</v>
      </c>
      <c r="BF413" s="186">
        <f>IF(N413="snížená",J413,0)</f>
        <v>0</v>
      </c>
      <c r="BG413" s="186">
        <f>IF(N413="zákl. přenesená",J413,0)</f>
        <v>0</v>
      </c>
      <c r="BH413" s="186">
        <f>IF(N413="sníž. přenesená",J413,0)</f>
        <v>0</v>
      </c>
      <c r="BI413" s="186">
        <f>IF(N413="nulová",J413,0)</f>
        <v>0</v>
      </c>
      <c r="BJ413" s="18" t="s">
        <v>81</v>
      </c>
      <c r="BK413" s="186">
        <f>ROUND(I413*H413,2)</f>
        <v>0</v>
      </c>
      <c r="BL413" s="18" t="s">
        <v>305</v>
      </c>
      <c r="BM413" s="185" t="s">
        <v>2751</v>
      </c>
    </row>
    <row r="414" spans="1:65" s="2" customFormat="1" ht="11.25">
      <c r="A414" s="35"/>
      <c r="B414" s="36"/>
      <c r="C414" s="37"/>
      <c r="D414" s="187" t="s">
        <v>158</v>
      </c>
      <c r="E414" s="37"/>
      <c r="F414" s="188" t="s">
        <v>1659</v>
      </c>
      <c r="G414" s="37"/>
      <c r="H414" s="37"/>
      <c r="I414" s="189"/>
      <c r="J414" s="37"/>
      <c r="K414" s="37"/>
      <c r="L414" s="40"/>
      <c r="M414" s="190"/>
      <c r="N414" s="191"/>
      <c r="O414" s="65"/>
      <c r="P414" s="65"/>
      <c r="Q414" s="65"/>
      <c r="R414" s="65"/>
      <c r="S414" s="65"/>
      <c r="T414" s="66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8" t="s">
        <v>158</v>
      </c>
      <c r="AU414" s="18" t="s">
        <v>83</v>
      </c>
    </row>
    <row r="415" spans="1:65" s="2" customFormat="1" ht="11.25">
      <c r="A415" s="35"/>
      <c r="B415" s="36"/>
      <c r="C415" s="37"/>
      <c r="D415" s="192" t="s">
        <v>160</v>
      </c>
      <c r="E415" s="37"/>
      <c r="F415" s="193" t="s">
        <v>1660</v>
      </c>
      <c r="G415" s="37"/>
      <c r="H415" s="37"/>
      <c r="I415" s="189"/>
      <c r="J415" s="37"/>
      <c r="K415" s="37"/>
      <c r="L415" s="40"/>
      <c r="M415" s="190"/>
      <c r="N415" s="191"/>
      <c r="O415" s="65"/>
      <c r="P415" s="65"/>
      <c r="Q415" s="65"/>
      <c r="R415" s="65"/>
      <c r="S415" s="65"/>
      <c r="T415" s="66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160</v>
      </c>
      <c r="AU415" s="18" t="s">
        <v>83</v>
      </c>
    </row>
    <row r="416" spans="1:65" s="13" customFormat="1" ht="11.25">
      <c r="B416" s="195"/>
      <c r="C416" s="196"/>
      <c r="D416" s="187" t="s">
        <v>169</v>
      </c>
      <c r="E416" s="197" t="s">
        <v>19</v>
      </c>
      <c r="F416" s="198" t="s">
        <v>2730</v>
      </c>
      <c r="G416" s="196"/>
      <c r="H416" s="199">
        <v>23.4</v>
      </c>
      <c r="I416" s="200"/>
      <c r="J416" s="196"/>
      <c r="K416" s="196"/>
      <c r="L416" s="201"/>
      <c r="M416" s="202"/>
      <c r="N416" s="203"/>
      <c r="O416" s="203"/>
      <c r="P416" s="203"/>
      <c r="Q416" s="203"/>
      <c r="R416" s="203"/>
      <c r="S416" s="203"/>
      <c r="T416" s="204"/>
      <c r="AT416" s="205" t="s">
        <v>169</v>
      </c>
      <c r="AU416" s="205" t="s">
        <v>83</v>
      </c>
      <c r="AV416" s="13" t="s">
        <v>83</v>
      </c>
      <c r="AW416" s="13" t="s">
        <v>34</v>
      </c>
      <c r="AX416" s="13" t="s">
        <v>73</v>
      </c>
      <c r="AY416" s="205" t="s">
        <v>149</v>
      </c>
    </row>
    <row r="417" spans="1:65" s="2" customFormat="1" ht="16.5" customHeight="1">
      <c r="A417" s="35"/>
      <c r="B417" s="36"/>
      <c r="C417" s="174" t="s">
        <v>622</v>
      </c>
      <c r="D417" s="174" t="s">
        <v>151</v>
      </c>
      <c r="E417" s="175" t="s">
        <v>1665</v>
      </c>
      <c r="F417" s="176" t="s">
        <v>1666</v>
      </c>
      <c r="G417" s="177" t="s">
        <v>483</v>
      </c>
      <c r="H417" s="178">
        <v>2</v>
      </c>
      <c r="I417" s="179"/>
      <c r="J417" s="180">
        <f>ROUND(I417*H417,2)</f>
        <v>0</v>
      </c>
      <c r="K417" s="176" t="s">
        <v>155</v>
      </c>
      <c r="L417" s="40"/>
      <c r="M417" s="181" t="s">
        <v>19</v>
      </c>
      <c r="N417" s="182" t="s">
        <v>44</v>
      </c>
      <c r="O417" s="65"/>
      <c r="P417" s="183">
        <f>O417*H417</f>
        <v>0</v>
      </c>
      <c r="Q417" s="183">
        <v>1.9000000000000001E-4</v>
      </c>
      <c r="R417" s="183">
        <f>Q417*H417</f>
        <v>3.8000000000000002E-4</v>
      </c>
      <c r="S417" s="183">
        <v>0</v>
      </c>
      <c r="T417" s="184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185" t="s">
        <v>305</v>
      </c>
      <c r="AT417" s="185" t="s">
        <v>151</v>
      </c>
      <c r="AU417" s="185" t="s">
        <v>83</v>
      </c>
      <c r="AY417" s="18" t="s">
        <v>149</v>
      </c>
      <c r="BE417" s="186">
        <f>IF(N417="základní",J417,0)</f>
        <v>0</v>
      </c>
      <c r="BF417" s="186">
        <f>IF(N417="snížená",J417,0)</f>
        <v>0</v>
      </c>
      <c r="BG417" s="186">
        <f>IF(N417="zákl. přenesená",J417,0)</f>
        <v>0</v>
      </c>
      <c r="BH417" s="186">
        <f>IF(N417="sníž. přenesená",J417,0)</f>
        <v>0</v>
      </c>
      <c r="BI417" s="186">
        <f>IF(N417="nulová",J417,0)</f>
        <v>0</v>
      </c>
      <c r="BJ417" s="18" t="s">
        <v>81</v>
      </c>
      <c r="BK417" s="186">
        <f>ROUND(I417*H417,2)</f>
        <v>0</v>
      </c>
      <c r="BL417" s="18" t="s">
        <v>305</v>
      </c>
      <c r="BM417" s="185" t="s">
        <v>2752</v>
      </c>
    </row>
    <row r="418" spans="1:65" s="2" customFormat="1" ht="11.25">
      <c r="A418" s="35"/>
      <c r="B418" s="36"/>
      <c r="C418" s="37"/>
      <c r="D418" s="187" t="s">
        <v>158</v>
      </c>
      <c r="E418" s="37"/>
      <c r="F418" s="188" t="s">
        <v>1668</v>
      </c>
      <c r="G418" s="37"/>
      <c r="H418" s="37"/>
      <c r="I418" s="189"/>
      <c r="J418" s="37"/>
      <c r="K418" s="37"/>
      <c r="L418" s="40"/>
      <c r="M418" s="190"/>
      <c r="N418" s="191"/>
      <c r="O418" s="65"/>
      <c r="P418" s="65"/>
      <c r="Q418" s="65"/>
      <c r="R418" s="65"/>
      <c r="S418" s="65"/>
      <c r="T418" s="66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8" t="s">
        <v>158</v>
      </c>
      <c r="AU418" s="18" t="s">
        <v>83</v>
      </c>
    </row>
    <row r="419" spans="1:65" s="2" customFormat="1" ht="11.25">
      <c r="A419" s="35"/>
      <c r="B419" s="36"/>
      <c r="C419" s="37"/>
      <c r="D419" s="192" t="s">
        <v>160</v>
      </c>
      <c r="E419" s="37"/>
      <c r="F419" s="193" t="s">
        <v>1669</v>
      </c>
      <c r="G419" s="37"/>
      <c r="H419" s="37"/>
      <c r="I419" s="189"/>
      <c r="J419" s="37"/>
      <c r="K419" s="37"/>
      <c r="L419" s="40"/>
      <c r="M419" s="190"/>
      <c r="N419" s="191"/>
      <c r="O419" s="65"/>
      <c r="P419" s="65"/>
      <c r="Q419" s="65"/>
      <c r="R419" s="65"/>
      <c r="S419" s="65"/>
      <c r="T419" s="66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8" t="s">
        <v>160</v>
      </c>
      <c r="AU419" s="18" t="s">
        <v>83</v>
      </c>
    </row>
    <row r="420" spans="1:65" s="13" customFormat="1" ht="11.25">
      <c r="B420" s="195"/>
      <c r="C420" s="196"/>
      <c r="D420" s="187" t="s">
        <v>169</v>
      </c>
      <c r="E420" s="197" t="s">
        <v>19</v>
      </c>
      <c r="F420" s="198" t="s">
        <v>2753</v>
      </c>
      <c r="G420" s="196"/>
      <c r="H420" s="199">
        <v>2</v>
      </c>
      <c r="I420" s="200"/>
      <c r="J420" s="196"/>
      <c r="K420" s="196"/>
      <c r="L420" s="201"/>
      <c r="M420" s="202"/>
      <c r="N420" s="203"/>
      <c r="O420" s="203"/>
      <c r="P420" s="203"/>
      <c r="Q420" s="203"/>
      <c r="R420" s="203"/>
      <c r="S420" s="203"/>
      <c r="T420" s="204"/>
      <c r="AT420" s="205" t="s">
        <v>169</v>
      </c>
      <c r="AU420" s="205" t="s">
        <v>83</v>
      </c>
      <c r="AV420" s="13" t="s">
        <v>83</v>
      </c>
      <c r="AW420" s="13" t="s">
        <v>34</v>
      </c>
      <c r="AX420" s="13" t="s">
        <v>73</v>
      </c>
      <c r="AY420" s="205" t="s">
        <v>149</v>
      </c>
    </row>
    <row r="421" spans="1:65" s="2" customFormat="1" ht="16.5" customHeight="1">
      <c r="A421" s="35"/>
      <c r="B421" s="36"/>
      <c r="C421" s="174" t="s">
        <v>629</v>
      </c>
      <c r="D421" s="174" t="s">
        <v>151</v>
      </c>
      <c r="E421" s="175" t="s">
        <v>1674</v>
      </c>
      <c r="F421" s="176" t="s">
        <v>1675</v>
      </c>
      <c r="G421" s="177" t="s">
        <v>174</v>
      </c>
      <c r="H421" s="178">
        <v>7</v>
      </c>
      <c r="I421" s="179"/>
      <c r="J421" s="180">
        <f>ROUND(I421*H421,2)</f>
        <v>0</v>
      </c>
      <c r="K421" s="176" t="s">
        <v>155</v>
      </c>
      <c r="L421" s="40"/>
      <c r="M421" s="181" t="s">
        <v>19</v>
      </c>
      <c r="N421" s="182" t="s">
        <v>44</v>
      </c>
      <c r="O421" s="65"/>
      <c r="P421" s="183">
        <f>O421*H421</f>
        <v>0</v>
      </c>
      <c r="Q421" s="183">
        <v>1.08E-3</v>
      </c>
      <c r="R421" s="183">
        <f>Q421*H421</f>
        <v>7.5599999999999999E-3</v>
      </c>
      <c r="S421" s="183">
        <v>0</v>
      </c>
      <c r="T421" s="184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185" t="s">
        <v>305</v>
      </c>
      <c r="AT421" s="185" t="s">
        <v>151</v>
      </c>
      <c r="AU421" s="185" t="s">
        <v>83</v>
      </c>
      <c r="AY421" s="18" t="s">
        <v>149</v>
      </c>
      <c r="BE421" s="186">
        <f>IF(N421="základní",J421,0)</f>
        <v>0</v>
      </c>
      <c r="BF421" s="186">
        <f>IF(N421="snížená",J421,0)</f>
        <v>0</v>
      </c>
      <c r="BG421" s="186">
        <f>IF(N421="zákl. přenesená",J421,0)</f>
        <v>0</v>
      </c>
      <c r="BH421" s="186">
        <f>IF(N421="sníž. přenesená",J421,0)</f>
        <v>0</v>
      </c>
      <c r="BI421" s="186">
        <f>IF(N421="nulová",J421,0)</f>
        <v>0</v>
      </c>
      <c r="BJ421" s="18" t="s">
        <v>81</v>
      </c>
      <c r="BK421" s="186">
        <f>ROUND(I421*H421,2)</f>
        <v>0</v>
      </c>
      <c r="BL421" s="18" t="s">
        <v>305</v>
      </c>
      <c r="BM421" s="185" t="s">
        <v>2754</v>
      </c>
    </row>
    <row r="422" spans="1:65" s="2" customFormat="1" ht="11.25">
      <c r="A422" s="35"/>
      <c r="B422" s="36"/>
      <c r="C422" s="37"/>
      <c r="D422" s="187" t="s">
        <v>158</v>
      </c>
      <c r="E422" s="37"/>
      <c r="F422" s="188" t="s">
        <v>1677</v>
      </c>
      <c r="G422" s="37"/>
      <c r="H422" s="37"/>
      <c r="I422" s="189"/>
      <c r="J422" s="37"/>
      <c r="K422" s="37"/>
      <c r="L422" s="40"/>
      <c r="M422" s="190"/>
      <c r="N422" s="191"/>
      <c r="O422" s="65"/>
      <c r="P422" s="65"/>
      <c r="Q422" s="65"/>
      <c r="R422" s="65"/>
      <c r="S422" s="65"/>
      <c r="T422" s="66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8" t="s">
        <v>158</v>
      </c>
      <c r="AU422" s="18" t="s">
        <v>83</v>
      </c>
    </row>
    <row r="423" spans="1:65" s="2" customFormat="1" ht="11.25">
      <c r="A423" s="35"/>
      <c r="B423" s="36"/>
      <c r="C423" s="37"/>
      <c r="D423" s="192" t="s">
        <v>160</v>
      </c>
      <c r="E423" s="37"/>
      <c r="F423" s="193" t="s">
        <v>1678</v>
      </c>
      <c r="G423" s="37"/>
      <c r="H423" s="37"/>
      <c r="I423" s="189"/>
      <c r="J423" s="37"/>
      <c r="K423" s="37"/>
      <c r="L423" s="40"/>
      <c r="M423" s="190"/>
      <c r="N423" s="191"/>
      <c r="O423" s="65"/>
      <c r="P423" s="65"/>
      <c r="Q423" s="65"/>
      <c r="R423" s="65"/>
      <c r="S423" s="65"/>
      <c r="T423" s="66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160</v>
      </c>
      <c r="AU423" s="18" t="s">
        <v>83</v>
      </c>
    </row>
    <row r="424" spans="1:65" s="13" customFormat="1" ht="11.25">
      <c r="B424" s="195"/>
      <c r="C424" s="196"/>
      <c r="D424" s="187" t="s">
        <v>169</v>
      </c>
      <c r="E424" s="197" t="s">
        <v>19</v>
      </c>
      <c r="F424" s="198" t="s">
        <v>2732</v>
      </c>
      <c r="G424" s="196"/>
      <c r="H424" s="199">
        <v>7</v>
      </c>
      <c r="I424" s="200"/>
      <c r="J424" s="196"/>
      <c r="K424" s="196"/>
      <c r="L424" s="201"/>
      <c r="M424" s="202"/>
      <c r="N424" s="203"/>
      <c r="O424" s="203"/>
      <c r="P424" s="203"/>
      <c r="Q424" s="203"/>
      <c r="R424" s="203"/>
      <c r="S424" s="203"/>
      <c r="T424" s="204"/>
      <c r="AT424" s="205" t="s">
        <v>169</v>
      </c>
      <c r="AU424" s="205" t="s">
        <v>83</v>
      </c>
      <c r="AV424" s="13" t="s">
        <v>83</v>
      </c>
      <c r="AW424" s="13" t="s">
        <v>34</v>
      </c>
      <c r="AX424" s="13" t="s">
        <v>73</v>
      </c>
      <c r="AY424" s="205" t="s">
        <v>149</v>
      </c>
    </row>
    <row r="425" spans="1:65" s="2" customFormat="1" ht="16.5" customHeight="1">
      <c r="A425" s="35"/>
      <c r="B425" s="36"/>
      <c r="C425" s="174" t="s">
        <v>637</v>
      </c>
      <c r="D425" s="174" t="s">
        <v>151</v>
      </c>
      <c r="E425" s="175" t="s">
        <v>1683</v>
      </c>
      <c r="F425" s="176" t="s">
        <v>1684</v>
      </c>
      <c r="G425" s="177" t="s">
        <v>265</v>
      </c>
      <c r="H425" s="178">
        <v>0.39100000000000001</v>
      </c>
      <c r="I425" s="179"/>
      <c r="J425" s="180">
        <f>ROUND(I425*H425,2)</f>
        <v>0</v>
      </c>
      <c r="K425" s="176" t="s">
        <v>155</v>
      </c>
      <c r="L425" s="40"/>
      <c r="M425" s="181" t="s">
        <v>19</v>
      </c>
      <c r="N425" s="182" t="s">
        <v>44</v>
      </c>
      <c r="O425" s="65"/>
      <c r="P425" s="183">
        <f>O425*H425</f>
        <v>0</v>
      </c>
      <c r="Q425" s="183">
        <v>0</v>
      </c>
      <c r="R425" s="183">
        <f>Q425*H425</f>
        <v>0</v>
      </c>
      <c r="S425" s="183">
        <v>0</v>
      </c>
      <c r="T425" s="184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185" t="s">
        <v>305</v>
      </c>
      <c r="AT425" s="185" t="s">
        <v>151</v>
      </c>
      <c r="AU425" s="185" t="s">
        <v>83</v>
      </c>
      <c r="AY425" s="18" t="s">
        <v>149</v>
      </c>
      <c r="BE425" s="186">
        <f>IF(N425="základní",J425,0)</f>
        <v>0</v>
      </c>
      <c r="BF425" s="186">
        <f>IF(N425="snížená",J425,0)</f>
        <v>0</v>
      </c>
      <c r="BG425" s="186">
        <f>IF(N425="zákl. přenesená",J425,0)</f>
        <v>0</v>
      </c>
      <c r="BH425" s="186">
        <f>IF(N425="sníž. přenesená",J425,0)</f>
        <v>0</v>
      </c>
      <c r="BI425" s="186">
        <f>IF(N425="nulová",J425,0)</f>
        <v>0</v>
      </c>
      <c r="BJ425" s="18" t="s">
        <v>81</v>
      </c>
      <c r="BK425" s="186">
        <f>ROUND(I425*H425,2)</f>
        <v>0</v>
      </c>
      <c r="BL425" s="18" t="s">
        <v>305</v>
      </c>
      <c r="BM425" s="185" t="s">
        <v>2755</v>
      </c>
    </row>
    <row r="426" spans="1:65" s="2" customFormat="1" ht="19.5">
      <c r="A426" s="35"/>
      <c r="B426" s="36"/>
      <c r="C426" s="37"/>
      <c r="D426" s="187" t="s">
        <v>158</v>
      </c>
      <c r="E426" s="37"/>
      <c r="F426" s="188" t="s">
        <v>1686</v>
      </c>
      <c r="G426" s="37"/>
      <c r="H426" s="37"/>
      <c r="I426" s="189"/>
      <c r="J426" s="37"/>
      <c r="K426" s="37"/>
      <c r="L426" s="40"/>
      <c r="M426" s="190"/>
      <c r="N426" s="191"/>
      <c r="O426" s="65"/>
      <c r="P426" s="65"/>
      <c r="Q426" s="65"/>
      <c r="R426" s="65"/>
      <c r="S426" s="65"/>
      <c r="T426" s="66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T426" s="18" t="s">
        <v>158</v>
      </c>
      <c r="AU426" s="18" t="s">
        <v>83</v>
      </c>
    </row>
    <row r="427" spans="1:65" s="2" customFormat="1" ht="11.25">
      <c r="A427" s="35"/>
      <c r="B427" s="36"/>
      <c r="C427" s="37"/>
      <c r="D427" s="192" t="s">
        <v>160</v>
      </c>
      <c r="E427" s="37"/>
      <c r="F427" s="193" t="s">
        <v>1687</v>
      </c>
      <c r="G427" s="37"/>
      <c r="H427" s="37"/>
      <c r="I427" s="189"/>
      <c r="J427" s="37"/>
      <c r="K427" s="37"/>
      <c r="L427" s="40"/>
      <c r="M427" s="190"/>
      <c r="N427" s="191"/>
      <c r="O427" s="65"/>
      <c r="P427" s="65"/>
      <c r="Q427" s="65"/>
      <c r="R427" s="65"/>
      <c r="S427" s="65"/>
      <c r="T427" s="66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8" t="s">
        <v>160</v>
      </c>
      <c r="AU427" s="18" t="s">
        <v>83</v>
      </c>
    </row>
    <row r="428" spans="1:65" s="12" customFormat="1" ht="22.9" customHeight="1">
      <c r="B428" s="158"/>
      <c r="C428" s="159"/>
      <c r="D428" s="160" t="s">
        <v>72</v>
      </c>
      <c r="E428" s="172" t="s">
        <v>1688</v>
      </c>
      <c r="F428" s="172" t="s">
        <v>1689</v>
      </c>
      <c r="G428" s="159"/>
      <c r="H428" s="159"/>
      <c r="I428" s="162"/>
      <c r="J428" s="173">
        <f>BK428</f>
        <v>0</v>
      </c>
      <c r="K428" s="159"/>
      <c r="L428" s="164"/>
      <c r="M428" s="165"/>
      <c r="N428" s="166"/>
      <c r="O428" s="166"/>
      <c r="P428" s="167">
        <f>SUM(P429:P438)</f>
        <v>0</v>
      </c>
      <c r="Q428" s="166"/>
      <c r="R428" s="167">
        <f>SUM(R429:R438)</f>
        <v>3.1960000000000002E-2</v>
      </c>
      <c r="S428" s="166"/>
      <c r="T428" s="168">
        <f>SUM(T429:T438)</f>
        <v>0</v>
      </c>
      <c r="AR428" s="169" t="s">
        <v>83</v>
      </c>
      <c r="AT428" s="170" t="s">
        <v>72</v>
      </c>
      <c r="AU428" s="170" t="s">
        <v>81</v>
      </c>
      <c r="AY428" s="169" t="s">
        <v>149</v>
      </c>
      <c r="BK428" s="171">
        <f>SUM(BK429:BK438)</f>
        <v>0</v>
      </c>
    </row>
    <row r="429" spans="1:65" s="2" customFormat="1" ht="21.75" customHeight="1">
      <c r="A429" s="35"/>
      <c r="B429" s="36"/>
      <c r="C429" s="174" t="s">
        <v>642</v>
      </c>
      <c r="D429" s="174" t="s">
        <v>151</v>
      </c>
      <c r="E429" s="175" t="s">
        <v>1715</v>
      </c>
      <c r="F429" s="176" t="s">
        <v>1716</v>
      </c>
      <c r="G429" s="177" t="s">
        <v>154</v>
      </c>
      <c r="H429" s="178">
        <v>94</v>
      </c>
      <c r="I429" s="179"/>
      <c r="J429" s="180">
        <f>ROUND(I429*H429,2)</f>
        <v>0</v>
      </c>
      <c r="K429" s="176" t="s">
        <v>155</v>
      </c>
      <c r="L429" s="40"/>
      <c r="M429" s="181" t="s">
        <v>19</v>
      </c>
      <c r="N429" s="182" t="s">
        <v>44</v>
      </c>
      <c r="O429" s="65"/>
      <c r="P429" s="183">
        <f>O429*H429</f>
        <v>0</v>
      </c>
      <c r="Q429" s="183">
        <v>1.0000000000000001E-5</v>
      </c>
      <c r="R429" s="183">
        <f>Q429*H429</f>
        <v>9.4000000000000008E-4</v>
      </c>
      <c r="S429" s="183">
        <v>0</v>
      </c>
      <c r="T429" s="184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185" t="s">
        <v>305</v>
      </c>
      <c r="AT429" s="185" t="s">
        <v>151</v>
      </c>
      <c r="AU429" s="185" t="s">
        <v>83</v>
      </c>
      <c r="AY429" s="18" t="s">
        <v>149</v>
      </c>
      <c r="BE429" s="186">
        <f>IF(N429="základní",J429,0)</f>
        <v>0</v>
      </c>
      <c r="BF429" s="186">
        <f>IF(N429="snížená",J429,0)</f>
        <v>0</v>
      </c>
      <c r="BG429" s="186">
        <f>IF(N429="zákl. přenesená",J429,0)</f>
        <v>0</v>
      </c>
      <c r="BH429" s="186">
        <f>IF(N429="sníž. přenesená",J429,0)</f>
        <v>0</v>
      </c>
      <c r="BI429" s="186">
        <f>IF(N429="nulová",J429,0)</f>
        <v>0</v>
      </c>
      <c r="BJ429" s="18" t="s">
        <v>81</v>
      </c>
      <c r="BK429" s="186">
        <f>ROUND(I429*H429,2)</f>
        <v>0</v>
      </c>
      <c r="BL429" s="18" t="s">
        <v>305</v>
      </c>
      <c r="BM429" s="185" t="s">
        <v>2756</v>
      </c>
    </row>
    <row r="430" spans="1:65" s="2" customFormat="1" ht="19.5">
      <c r="A430" s="35"/>
      <c r="B430" s="36"/>
      <c r="C430" s="37"/>
      <c r="D430" s="187" t="s">
        <v>158</v>
      </c>
      <c r="E430" s="37"/>
      <c r="F430" s="188" t="s">
        <v>1718</v>
      </c>
      <c r="G430" s="37"/>
      <c r="H430" s="37"/>
      <c r="I430" s="189"/>
      <c r="J430" s="37"/>
      <c r="K430" s="37"/>
      <c r="L430" s="40"/>
      <c r="M430" s="190"/>
      <c r="N430" s="191"/>
      <c r="O430" s="65"/>
      <c r="P430" s="65"/>
      <c r="Q430" s="65"/>
      <c r="R430" s="65"/>
      <c r="S430" s="65"/>
      <c r="T430" s="66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T430" s="18" t="s">
        <v>158</v>
      </c>
      <c r="AU430" s="18" t="s">
        <v>83</v>
      </c>
    </row>
    <row r="431" spans="1:65" s="2" customFormat="1" ht="11.25">
      <c r="A431" s="35"/>
      <c r="B431" s="36"/>
      <c r="C431" s="37"/>
      <c r="D431" s="192" t="s">
        <v>160</v>
      </c>
      <c r="E431" s="37"/>
      <c r="F431" s="193" t="s">
        <v>1719</v>
      </c>
      <c r="G431" s="37"/>
      <c r="H431" s="37"/>
      <c r="I431" s="189"/>
      <c r="J431" s="37"/>
      <c r="K431" s="37"/>
      <c r="L431" s="40"/>
      <c r="M431" s="190"/>
      <c r="N431" s="191"/>
      <c r="O431" s="65"/>
      <c r="P431" s="65"/>
      <c r="Q431" s="65"/>
      <c r="R431" s="65"/>
      <c r="S431" s="65"/>
      <c r="T431" s="66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160</v>
      </c>
      <c r="AU431" s="18" t="s">
        <v>83</v>
      </c>
    </row>
    <row r="432" spans="1:65" s="13" customFormat="1" ht="11.25">
      <c r="B432" s="195"/>
      <c r="C432" s="196"/>
      <c r="D432" s="187" t="s">
        <v>169</v>
      </c>
      <c r="E432" s="197" t="s">
        <v>19</v>
      </c>
      <c r="F432" s="198" t="s">
        <v>2734</v>
      </c>
      <c r="G432" s="196"/>
      <c r="H432" s="199">
        <v>94</v>
      </c>
      <c r="I432" s="200"/>
      <c r="J432" s="196"/>
      <c r="K432" s="196"/>
      <c r="L432" s="201"/>
      <c r="M432" s="202"/>
      <c r="N432" s="203"/>
      <c r="O432" s="203"/>
      <c r="P432" s="203"/>
      <c r="Q432" s="203"/>
      <c r="R432" s="203"/>
      <c r="S432" s="203"/>
      <c r="T432" s="204"/>
      <c r="AT432" s="205" t="s">
        <v>169</v>
      </c>
      <c r="AU432" s="205" t="s">
        <v>83</v>
      </c>
      <c r="AV432" s="13" t="s">
        <v>83</v>
      </c>
      <c r="AW432" s="13" t="s">
        <v>34</v>
      </c>
      <c r="AX432" s="13" t="s">
        <v>73</v>
      </c>
      <c r="AY432" s="205" t="s">
        <v>149</v>
      </c>
    </row>
    <row r="433" spans="1:65" s="2" customFormat="1" ht="33" customHeight="1">
      <c r="A433" s="35"/>
      <c r="B433" s="36"/>
      <c r="C433" s="216" t="s">
        <v>649</v>
      </c>
      <c r="D433" s="216" t="s">
        <v>556</v>
      </c>
      <c r="E433" s="217" t="s">
        <v>1721</v>
      </c>
      <c r="F433" s="218" t="s">
        <v>1722</v>
      </c>
      <c r="G433" s="219" t="s">
        <v>154</v>
      </c>
      <c r="H433" s="220">
        <v>103.4</v>
      </c>
      <c r="I433" s="221"/>
      <c r="J433" s="222">
        <f>ROUND(I433*H433,2)</f>
        <v>0</v>
      </c>
      <c r="K433" s="218" t="s">
        <v>19</v>
      </c>
      <c r="L433" s="223"/>
      <c r="M433" s="224" t="s">
        <v>19</v>
      </c>
      <c r="N433" s="225" t="s">
        <v>44</v>
      </c>
      <c r="O433" s="65"/>
      <c r="P433" s="183">
        <f>O433*H433</f>
        <v>0</v>
      </c>
      <c r="Q433" s="183">
        <v>2.9999999999999997E-4</v>
      </c>
      <c r="R433" s="183">
        <f>Q433*H433</f>
        <v>3.1019999999999999E-2</v>
      </c>
      <c r="S433" s="183">
        <v>0</v>
      </c>
      <c r="T433" s="184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185" t="s">
        <v>480</v>
      </c>
      <c r="AT433" s="185" t="s">
        <v>556</v>
      </c>
      <c r="AU433" s="185" t="s">
        <v>83</v>
      </c>
      <c r="AY433" s="18" t="s">
        <v>149</v>
      </c>
      <c r="BE433" s="186">
        <f>IF(N433="základní",J433,0)</f>
        <v>0</v>
      </c>
      <c r="BF433" s="186">
        <f>IF(N433="snížená",J433,0)</f>
        <v>0</v>
      </c>
      <c r="BG433" s="186">
        <f>IF(N433="zákl. přenesená",J433,0)</f>
        <v>0</v>
      </c>
      <c r="BH433" s="186">
        <f>IF(N433="sníž. přenesená",J433,0)</f>
        <v>0</v>
      </c>
      <c r="BI433" s="186">
        <f>IF(N433="nulová",J433,0)</f>
        <v>0</v>
      </c>
      <c r="BJ433" s="18" t="s">
        <v>81</v>
      </c>
      <c r="BK433" s="186">
        <f>ROUND(I433*H433,2)</f>
        <v>0</v>
      </c>
      <c r="BL433" s="18" t="s">
        <v>305</v>
      </c>
      <c r="BM433" s="185" t="s">
        <v>2757</v>
      </c>
    </row>
    <row r="434" spans="1:65" s="2" customFormat="1" ht="19.5">
      <c r="A434" s="35"/>
      <c r="B434" s="36"/>
      <c r="C434" s="37"/>
      <c r="D434" s="187" t="s">
        <v>158</v>
      </c>
      <c r="E434" s="37"/>
      <c r="F434" s="188" t="s">
        <v>1722</v>
      </c>
      <c r="G434" s="37"/>
      <c r="H434" s="37"/>
      <c r="I434" s="189"/>
      <c r="J434" s="37"/>
      <c r="K434" s="37"/>
      <c r="L434" s="40"/>
      <c r="M434" s="190"/>
      <c r="N434" s="191"/>
      <c r="O434" s="65"/>
      <c r="P434" s="65"/>
      <c r="Q434" s="65"/>
      <c r="R434" s="65"/>
      <c r="S434" s="65"/>
      <c r="T434" s="66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T434" s="18" t="s">
        <v>158</v>
      </c>
      <c r="AU434" s="18" t="s">
        <v>83</v>
      </c>
    </row>
    <row r="435" spans="1:65" s="13" customFormat="1" ht="11.25">
      <c r="B435" s="195"/>
      <c r="C435" s="196"/>
      <c r="D435" s="187" t="s">
        <v>169</v>
      </c>
      <c r="E435" s="196"/>
      <c r="F435" s="198" t="s">
        <v>2758</v>
      </c>
      <c r="G435" s="196"/>
      <c r="H435" s="199">
        <v>103.4</v>
      </c>
      <c r="I435" s="200"/>
      <c r="J435" s="196"/>
      <c r="K435" s="196"/>
      <c r="L435" s="201"/>
      <c r="M435" s="202"/>
      <c r="N435" s="203"/>
      <c r="O435" s="203"/>
      <c r="P435" s="203"/>
      <c r="Q435" s="203"/>
      <c r="R435" s="203"/>
      <c r="S435" s="203"/>
      <c r="T435" s="204"/>
      <c r="AT435" s="205" t="s">
        <v>169</v>
      </c>
      <c r="AU435" s="205" t="s">
        <v>83</v>
      </c>
      <c r="AV435" s="13" t="s">
        <v>83</v>
      </c>
      <c r="AW435" s="13" t="s">
        <v>4</v>
      </c>
      <c r="AX435" s="13" t="s">
        <v>81</v>
      </c>
      <c r="AY435" s="205" t="s">
        <v>149</v>
      </c>
    </row>
    <row r="436" spans="1:65" s="2" customFormat="1" ht="16.5" customHeight="1">
      <c r="A436" s="35"/>
      <c r="B436" s="36"/>
      <c r="C436" s="174" t="s">
        <v>656</v>
      </c>
      <c r="D436" s="174" t="s">
        <v>151</v>
      </c>
      <c r="E436" s="175" t="s">
        <v>1726</v>
      </c>
      <c r="F436" s="176" t="s">
        <v>1727</v>
      </c>
      <c r="G436" s="177" t="s">
        <v>265</v>
      </c>
      <c r="H436" s="178">
        <v>3.2000000000000001E-2</v>
      </c>
      <c r="I436" s="179"/>
      <c r="J436" s="180">
        <f>ROUND(I436*H436,2)</f>
        <v>0</v>
      </c>
      <c r="K436" s="176" t="s">
        <v>155</v>
      </c>
      <c r="L436" s="40"/>
      <c r="M436" s="181" t="s">
        <v>19</v>
      </c>
      <c r="N436" s="182" t="s">
        <v>44</v>
      </c>
      <c r="O436" s="65"/>
      <c r="P436" s="183">
        <f>O436*H436</f>
        <v>0</v>
      </c>
      <c r="Q436" s="183">
        <v>0</v>
      </c>
      <c r="R436" s="183">
        <f>Q436*H436</f>
        <v>0</v>
      </c>
      <c r="S436" s="183">
        <v>0</v>
      </c>
      <c r="T436" s="184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185" t="s">
        <v>305</v>
      </c>
      <c r="AT436" s="185" t="s">
        <v>151</v>
      </c>
      <c r="AU436" s="185" t="s">
        <v>83</v>
      </c>
      <c r="AY436" s="18" t="s">
        <v>149</v>
      </c>
      <c r="BE436" s="186">
        <f>IF(N436="základní",J436,0)</f>
        <v>0</v>
      </c>
      <c r="BF436" s="186">
        <f>IF(N436="snížená",J436,0)</f>
        <v>0</v>
      </c>
      <c r="BG436" s="186">
        <f>IF(N436="zákl. přenesená",J436,0)</f>
        <v>0</v>
      </c>
      <c r="BH436" s="186">
        <f>IF(N436="sníž. přenesená",J436,0)</f>
        <v>0</v>
      </c>
      <c r="BI436" s="186">
        <f>IF(N436="nulová",J436,0)</f>
        <v>0</v>
      </c>
      <c r="BJ436" s="18" t="s">
        <v>81</v>
      </c>
      <c r="BK436" s="186">
        <f>ROUND(I436*H436,2)</f>
        <v>0</v>
      </c>
      <c r="BL436" s="18" t="s">
        <v>305</v>
      </c>
      <c r="BM436" s="185" t="s">
        <v>2759</v>
      </c>
    </row>
    <row r="437" spans="1:65" s="2" customFormat="1" ht="19.5">
      <c r="A437" s="35"/>
      <c r="B437" s="36"/>
      <c r="C437" s="37"/>
      <c r="D437" s="187" t="s">
        <v>158</v>
      </c>
      <c r="E437" s="37"/>
      <c r="F437" s="188" t="s">
        <v>1729</v>
      </c>
      <c r="G437" s="37"/>
      <c r="H437" s="37"/>
      <c r="I437" s="189"/>
      <c r="J437" s="37"/>
      <c r="K437" s="37"/>
      <c r="L437" s="40"/>
      <c r="M437" s="190"/>
      <c r="N437" s="191"/>
      <c r="O437" s="65"/>
      <c r="P437" s="65"/>
      <c r="Q437" s="65"/>
      <c r="R437" s="65"/>
      <c r="S437" s="65"/>
      <c r="T437" s="66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8" t="s">
        <v>158</v>
      </c>
      <c r="AU437" s="18" t="s">
        <v>83</v>
      </c>
    </row>
    <row r="438" spans="1:65" s="2" customFormat="1" ht="11.25">
      <c r="A438" s="35"/>
      <c r="B438" s="36"/>
      <c r="C438" s="37"/>
      <c r="D438" s="192" t="s">
        <v>160</v>
      </c>
      <c r="E438" s="37"/>
      <c r="F438" s="193" t="s">
        <v>1730</v>
      </c>
      <c r="G438" s="37"/>
      <c r="H438" s="37"/>
      <c r="I438" s="189"/>
      <c r="J438" s="37"/>
      <c r="K438" s="37"/>
      <c r="L438" s="40"/>
      <c r="M438" s="190"/>
      <c r="N438" s="191"/>
      <c r="O438" s="65"/>
      <c r="P438" s="65"/>
      <c r="Q438" s="65"/>
      <c r="R438" s="65"/>
      <c r="S438" s="65"/>
      <c r="T438" s="66"/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T438" s="18" t="s">
        <v>160</v>
      </c>
      <c r="AU438" s="18" t="s">
        <v>83</v>
      </c>
    </row>
    <row r="439" spans="1:65" s="12" customFormat="1" ht="22.9" customHeight="1">
      <c r="B439" s="158"/>
      <c r="C439" s="159"/>
      <c r="D439" s="160" t="s">
        <v>72</v>
      </c>
      <c r="E439" s="172" t="s">
        <v>1839</v>
      </c>
      <c r="F439" s="172" t="s">
        <v>1840</v>
      </c>
      <c r="G439" s="159"/>
      <c r="H439" s="159"/>
      <c r="I439" s="162"/>
      <c r="J439" s="173">
        <f>BK439</f>
        <v>0</v>
      </c>
      <c r="K439" s="159"/>
      <c r="L439" s="164"/>
      <c r="M439" s="165"/>
      <c r="N439" s="166"/>
      <c r="O439" s="166"/>
      <c r="P439" s="167">
        <f>SUM(P440:P460)</f>
        <v>0</v>
      </c>
      <c r="Q439" s="166"/>
      <c r="R439" s="167">
        <f>SUM(R440:R460)</f>
        <v>0.483958</v>
      </c>
      <c r="S439" s="166"/>
      <c r="T439" s="168">
        <f>SUM(T440:T460)</f>
        <v>0</v>
      </c>
      <c r="AR439" s="169" t="s">
        <v>83</v>
      </c>
      <c r="AT439" s="170" t="s">
        <v>72</v>
      </c>
      <c r="AU439" s="170" t="s">
        <v>81</v>
      </c>
      <c r="AY439" s="169" t="s">
        <v>149</v>
      </c>
      <c r="BK439" s="171">
        <f>SUM(BK440:BK460)</f>
        <v>0</v>
      </c>
    </row>
    <row r="440" spans="1:65" s="2" customFormat="1" ht="16.5" customHeight="1">
      <c r="A440" s="35"/>
      <c r="B440" s="36"/>
      <c r="C440" s="174" t="s">
        <v>662</v>
      </c>
      <c r="D440" s="174" t="s">
        <v>151</v>
      </c>
      <c r="E440" s="175" t="s">
        <v>2760</v>
      </c>
      <c r="F440" s="176" t="s">
        <v>2761</v>
      </c>
      <c r="G440" s="177" t="s">
        <v>483</v>
      </c>
      <c r="H440" s="178">
        <v>6</v>
      </c>
      <c r="I440" s="179"/>
      <c r="J440" s="180">
        <f>ROUND(I440*H440,2)</f>
        <v>0</v>
      </c>
      <c r="K440" s="176" t="s">
        <v>155</v>
      </c>
      <c r="L440" s="40"/>
      <c r="M440" s="181" t="s">
        <v>19</v>
      </c>
      <c r="N440" s="182" t="s">
        <v>44</v>
      </c>
      <c r="O440" s="65"/>
      <c r="P440" s="183">
        <f>O440*H440</f>
        <v>0</v>
      </c>
      <c r="Q440" s="183">
        <v>0</v>
      </c>
      <c r="R440" s="183">
        <f>Q440*H440</f>
        <v>0</v>
      </c>
      <c r="S440" s="183">
        <v>0</v>
      </c>
      <c r="T440" s="184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185" t="s">
        <v>305</v>
      </c>
      <c r="AT440" s="185" t="s">
        <v>151</v>
      </c>
      <c r="AU440" s="185" t="s">
        <v>83</v>
      </c>
      <c r="AY440" s="18" t="s">
        <v>149</v>
      </c>
      <c r="BE440" s="186">
        <f>IF(N440="základní",J440,0)</f>
        <v>0</v>
      </c>
      <c r="BF440" s="186">
        <f>IF(N440="snížená",J440,0)</f>
        <v>0</v>
      </c>
      <c r="BG440" s="186">
        <f>IF(N440="zákl. přenesená",J440,0)</f>
        <v>0</v>
      </c>
      <c r="BH440" s="186">
        <f>IF(N440="sníž. přenesená",J440,0)</f>
        <v>0</v>
      </c>
      <c r="BI440" s="186">
        <f>IF(N440="nulová",J440,0)</f>
        <v>0</v>
      </c>
      <c r="BJ440" s="18" t="s">
        <v>81</v>
      </c>
      <c r="BK440" s="186">
        <f>ROUND(I440*H440,2)</f>
        <v>0</v>
      </c>
      <c r="BL440" s="18" t="s">
        <v>305</v>
      </c>
      <c r="BM440" s="185" t="s">
        <v>2762</v>
      </c>
    </row>
    <row r="441" spans="1:65" s="2" customFormat="1" ht="11.25">
      <c r="A441" s="35"/>
      <c r="B441" s="36"/>
      <c r="C441" s="37"/>
      <c r="D441" s="187" t="s">
        <v>158</v>
      </c>
      <c r="E441" s="37"/>
      <c r="F441" s="188" t="s">
        <v>2763</v>
      </c>
      <c r="G441" s="37"/>
      <c r="H441" s="37"/>
      <c r="I441" s="189"/>
      <c r="J441" s="37"/>
      <c r="K441" s="37"/>
      <c r="L441" s="40"/>
      <c r="M441" s="190"/>
      <c r="N441" s="191"/>
      <c r="O441" s="65"/>
      <c r="P441" s="65"/>
      <c r="Q441" s="65"/>
      <c r="R441" s="65"/>
      <c r="S441" s="65"/>
      <c r="T441" s="66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8" t="s">
        <v>158</v>
      </c>
      <c r="AU441" s="18" t="s">
        <v>83</v>
      </c>
    </row>
    <row r="442" spans="1:65" s="2" customFormat="1" ht="11.25">
      <c r="A442" s="35"/>
      <c r="B442" s="36"/>
      <c r="C442" s="37"/>
      <c r="D442" s="192" t="s">
        <v>160</v>
      </c>
      <c r="E442" s="37"/>
      <c r="F442" s="193" t="s">
        <v>2764</v>
      </c>
      <c r="G442" s="37"/>
      <c r="H442" s="37"/>
      <c r="I442" s="189"/>
      <c r="J442" s="37"/>
      <c r="K442" s="37"/>
      <c r="L442" s="40"/>
      <c r="M442" s="190"/>
      <c r="N442" s="191"/>
      <c r="O442" s="65"/>
      <c r="P442" s="65"/>
      <c r="Q442" s="65"/>
      <c r="R442" s="65"/>
      <c r="S442" s="65"/>
      <c r="T442" s="66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8" t="s">
        <v>160</v>
      </c>
      <c r="AU442" s="18" t="s">
        <v>83</v>
      </c>
    </row>
    <row r="443" spans="1:65" s="13" customFormat="1" ht="11.25">
      <c r="B443" s="195"/>
      <c r="C443" s="196"/>
      <c r="D443" s="187" t="s">
        <v>169</v>
      </c>
      <c r="E443" s="197" t="s">
        <v>19</v>
      </c>
      <c r="F443" s="198" t="s">
        <v>2765</v>
      </c>
      <c r="G443" s="196"/>
      <c r="H443" s="199">
        <v>6</v>
      </c>
      <c r="I443" s="200"/>
      <c r="J443" s="196"/>
      <c r="K443" s="196"/>
      <c r="L443" s="201"/>
      <c r="M443" s="202"/>
      <c r="N443" s="203"/>
      <c r="O443" s="203"/>
      <c r="P443" s="203"/>
      <c r="Q443" s="203"/>
      <c r="R443" s="203"/>
      <c r="S443" s="203"/>
      <c r="T443" s="204"/>
      <c r="AT443" s="205" t="s">
        <v>169</v>
      </c>
      <c r="AU443" s="205" t="s">
        <v>83</v>
      </c>
      <c r="AV443" s="13" t="s">
        <v>83</v>
      </c>
      <c r="AW443" s="13" t="s">
        <v>34</v>
      </c>
      <c r="AX443" s="13" t="s">
        <v>73</v>
      </c>
      <c r="AY443" s="205" t="s">
        <v>149</v>
      </c>
    </row>
    <row r="444" spans="1:65" s="2" customFormat="1" ht="16.5" customHeight="1">
      <c r="A444" s="35"/>
      <c r="B444" s="36"/>
      <c r="C444" s="216" t="s">
        <v>669</v>
      </c>
      <c r="D444" s="216" t="s">
        <v>556</v>
      </c>
      <c r="E444" s="217" t="s">
        <v>2766</v>
      </c>
      <c r="F444" s="218" t="s">
        <v>2767</v>
      </c>
      <c r="G444" s="219" t="s">
        <v>154</v>
      </c>
      <c r="H444" s="220">
        <v>8.4</v>
      </c>
      <c r="I444" s="221"/>
      <c r="J444" s="222">
        <f>ROUND(I444*H444,2)</f>
        <v>0</v>
      </c>
      <c r="K444" s="218" t="s">
        <v>19</v>
      </c>
      <c r="L444" s="223"/>
      <c r="M444" s="224" t="s">
        <v>19</v>
      </c>
      <c r="N444" s="225" t="s">
        <v>44</v>
      </c>
      <c r="O444" s="65"/>
      <c r="P444" s="183">
        <f>O444*H444</f>
        <v>0</v>
      </c>
      <c r="Q444" s="183">
        <v>2.4230000000000002E-2</v>
      </c>
      <c r="R444" s="183">
        <f>Q444*H444</f>
        <v>0.20353200000000002</v>
      </c>
      <c r="S444" s="183">
        <v>0</v>
      </c>
      <c r="T444" s="184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85" t="s">
        <v>480</v>
      </c>
      <c r="AT444" s="185" t="s">
        <v>556</v>
      </c>
      <c r="AU444" s="185" t="s">
        <v>83</v>
      </c>
      <c r="AY444" s="18" t="s">
        <v>149</v>
      </c>
      <c r="BE444" s="186">
        <f>IF(N444="základní",J444,0)</f>
        <v>0</v>
      </c>
      <c r="BF444" s="186">
        <f>IF(N444="snížená",J444,0)</f>
        <v>0</v>
      </c>
      <c r="BG444" s="186">
        <f>IF(N444="zákl. přenesená",J444,0)</f>
        <v>0</v>
      </c>
      <c r="BH444" s="186">
        <f>IF(N444="sníž. přenesená",J444,0)</f>
        <v>0</v>
      </c>
      <c r="BI444" s="186">
        <f>IF(N444="nulová",J444,0)</f>
        <v>0</v>
      </c>
      <c r="BJ444" s="18" t="s">
        <v>81</v>
      </c>
      <c r="BK444" s="186">
        <f>ROUND(I444*H444,2)</f>
        <v>0</v>
      </c>
      <c r="BL444" s="18" t="s">
        <v>305</v>
      </c>
      <c r="BM444" s="185" t="s">
        <v>2768</v>
      </c>
    </row>
    <row r="445" spans="1:65" s="2" customFormat="1" ht="11.25">
      <c r="A445" s="35"/>
      <c r="B445" s="36"/>
      <c r="C445" s="37"/>
      <c r="D445" s="187" t="s">
        <v>158</v>
      </c>
      <c r="E445" s="37"/>
      <c r="F445" s="188" t="s">
        <v>2769</v>
      </c>
      <c r="G445" s="37"/>
      <c r="H445" s="37"/>
      <c r="I445" s="189"/>
      <c r="J445" s="37"/>
      <c r="K445" s="37"/>
      <c r="L445" s="40"/>
      <c r="M445" s="190"/>
      <c r="N445" s="191"/>
      <c r="O445" s="65"/>
      <c r="P445" s="65"/>
      <c r="Q445" s="65"/>
      <c r="R445" s="65"/>
      <c r="S445" s="65"/>
      <c r="T445" s="66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158</v>
      </c>
      <c r="AU445" s="18" t="s">
        <v>83</v>
      </c>
    </row>
    <row r="446" spans="1:65" s="2" customFormat="1" ht="19.5">
      <c r="A446" s="35"/>
      <c r="B446" s="36"/>
      <c r="C446" s="37"/>
      <c r="D446" s="187" t="s">
        <v>162</v>
      </c>
      <c r="E446" s="37"/>
      <c r="F446" s="194" t="s">
        <v>2770</v>
      </c>
      <c r="G446" s="37"/>
      <c r="H446" s="37"/>
      <c r="I446" s="189"/>
      <c r="J446" s="37"/>
      <c r="K446" s="37"/>
      <c r="L446" s="40"/>
      <c r="M446" s="190"/>
      <c r="N446" s="191"/>
      <c r="O446" s="65"/>
      <c r="P446" s="65"/>
      <c r="Q446" s="65"/>
      <c r="R446" s="65"/>
      <c r="S446" s="65"/>
      <c r="T446" s="66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8" t="s">
        <v>162</v>
      </c>
      <c r="AU446" s="18" t="s">
        <v>83</v>
      </c>
    </row>
    <row r="447" spans="1:65" s="13" customFormat="1" ht="11.25">
      <c r="B447" s="195"/>
      <c r="C447" s="196"/>
      <c r="D447" s="187" t="s">
        <v>169</v>
      </c>
      <c r="E447" s="197" t="s">
        <v>19</v>
      </c>
      <c r="F447" s="198" t="s">
        <v>2771</v>
      </c>
      <c r="G447" s="196"/>
      <c r="H447" s="199">
        <v>8.4</v>
      </c>
      <c r="I447" s="200"/>
      <c r="J447" s="196"/>
      <c r="K447" s="196"/>
      <c r="L447" s="201"/>
      <c r="M447" s="202"/>
      <c r="N447" s="203"/>
      <c r="O447" s="203"/>
      <c r="P447" s="203"/>
      <c r="Q447" s="203"/>
      <c r="R447" s="203"/>
      <c r="S447" s="203"/>
      <c r="T447" s="204"/>
      <c r="AT447" s="205" t="s">
        <v>169</v>
      </c>
      <c r="AU447" s="205" t="s">
        <v>83</v>
      </c>
      <c r="AV447" s="13" t="s">
        <v>83</v>
      </c>
      <c r="AW447" s="13" t="s">
        <v>34</v>
      </c>
      <c r="AX447" s="13" t="s">
        <v>73</v>
      </c>
      <c r="AY447" s="205" t="s">
        <v>149</v>
      </c>
    </row>
    <row r="448" spans="1:65" s="2" customFormat="1" ht="16.5" customHeight="1">
      <c r="A448" s="35"/>
      <c r="B448" s="36"/>
      <c r="C448" s="216" t="s">
        <v>677</v>
      </c>
      <c r="D448" s="216" t="s">
        <v>556</v>
      </c>
      <c r="E448" s="217" t="s">
        <v>2772</v>
      </c>
      <c r="F448" s="218" t="s">
        <v>2773</v>
      </c>
      <c r="G448" s="219" t="s">
        <v>154</v>
      </c>
      <c r="H448" s="220">
        <v>4.2</v>
      </c>
      <c r="I448" s="221"/>
      <c r="J448" s="222">
        <f>ROUND(I448*H448,2)</f>
        <v>0</v>
      </c>
      <c r="K448" s="218" t="s">
        <v>19</v>
      </c>
      <c r="L448" s="223"/>
      <c r="M448" s="224" t="s">
        <v>19</v>
      </c>
      <c r="N448" s="225" t="s">
        <v>44</v>
      </c>
      <c r="O448" s="65"/>
      <c r="P448" s="183">
        <f>O448*H448</f>
        <v>0</v>
      </c>
      <c r="Q448" s="183">
        <v>2.4230000000000002E-2</v>
      </c>
      <c r="R448" s="183">
        <f>Q448*H448</f>
        <v>0.10176600000000001</v>
      </c>
      <c r="S448" s="183">
        <v>0</v>
      </c>
      <c r="T448" s="184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185" t="s">
        <v>480</v>
      </c>
      <c r="AT448" s="185" t="s">
        <v>556</v>
      </c>
      <c r="AU448" s="185" t="s">
        <v>83</v>
      </c>
      <c r="AY448" s="18" t="s">
        <v>149</v>
      </c>
      <c r="BE448" s="186">
        <f>IF(N448="základní",J448,0)</f>
        <v>0</v>
      </c>
      <c r="BF448" s="186">
        <f>IF(N448="snížená",J448,0)</f>
        <v>0</v>
      </c>
      <c r="BG448" s="186">
        <f>IF(N448="zákl. přenesená",J448,0)</f>
        <v>0</v>
      </c>
      <c r="BH448" s="186">
        <f>IF(N448="sníž. přenesená",J448,0)</f>
        <v>0</v>
      </c>
      <c r="BI448" s="186">
        <f>IF(N448="nulová",J448,0)</f>
        <v>0</v>
      </c>
      <c r="BJ448" s="18" t="s">
        <v>81</v>
      </c>
      <c r="BK448" s="186">
        <f>ROUND(I448*H448,2)</f>
        <v>0</v>
      </c>
      <c r="BL448" s="18" t="s">
        <v>305</v>
      </c>
      <c r="BM448" s="185" t="s">
        <v>2774</v>
      </c>
    </row>
    <row r="449" spans="1:65" s="2" customFormat="1" ht="11.25">
      <c r="A449" s="35"/>
      <c r="B449" s="36"/>
      <c r="C449" s="37"/>
      <c r="D449" s="187" t="s">
        <v>158</v>
      </c>
      <c r="E449" s="37"/>
      <c r="F449" s="188" t="s">
        <v>2773</v>
      </c>
      <c r="G449" s="37"/>
      <c r="H449" s="37"/>
      <c r="I449" s="189"/>
      <c r="J449" s="37"/>
      <c r="K449" s="37"/>
      <c r="L449" s="40"/>
      <c r="M449" s="190"/>
      <c r="N449" s="191"/>
      <c r="O449" s="65"/>
      <c r="P449" s="65"/>
      <c r="Q449" s="65"/>
      <c r="R449" s="65"/>
      <c r="S449" s="65"/>
      <c r="T449" s="66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8" t="s">
        <v>158</v>
      </c>
      <c r="AU449" s="18" t="s">
        <v>83</v>
      </c>
    </row>
    <row r="450" spans="1:65" s="2" customFormat="1" ht="19.5">
      <c r="A450" s="35"/>
      <c r="B450" s="36"/>
      <c r="C450" s="37"/>
      <c r="D450" s="187" t="s">
        <v>162</v>
      </c>
      <c r="E450" s="37"/>
      <c r="F450" s="194" t="s">
        <v>2770</v>
      </c>
      <c r="G450" s="37"/>
      <c r="H450" s="37"/>
      <c r="I450" s="189"/>
      <c r="J450" s="37"/>
      <c r="K450" s="37"/>
      <c r="L450" s="40"/>
      <c r="M450" s="190"/>
      <c r="N450" s="191"/>
      <c r="O450" s="65"/>
      <c r="P450" s="65"/>
      <c r="Q450" s="65"/>
      <c r="R450" s="65"/>
      <c r="S450" s="65"/>
      <c r="T450" s="66"/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T450" s="18" t="s">
        <v>162</v>
      </c>
      <c r="AU450" s="18" t="s">
        <v>83</v>
      </c>
    </row>
    <row r="451" spans="1:65" s="13" customFormat="1" ht="11.25">
      <c r="B451" s="195"/>
      <c r="C451" s="196"/>
      <c r="D451" s="187" t="s">
        <v>169</v>
      </c>
      <c r="E451" s="197" t="s">
        <v>19</v>
      </c>
      <c r="F451" s="198" t="s">
        <v>2775</v>
      </c>
      <c r="G451" s="196"/>
      <c r="H451" s="199">
        <v>4.2</v>
      </c>
      <c r="I451" s="200"/>
      <c r="J451" s="196"/>
      <c r="K451" s="196"/>
      <c r="L451" s="201"/>
      <c r="M451" s="202"/>
      <c r="N451" s="203"/>
      <c r="O451" s="203"/>
      <c r="P451" s="203"/>
      <c r="Q451" s="203"/>
      <c r="R451" s="203"/>
      <c r="S451" s="203"/>
      <c r="T451" s="204"/>
      <c r="AT451" s="205" t="s">
        <v>169</v>
      </c>
      <c r="AU451" s="205" t="s">
        <v>83</v>
      </c>
      <c r="AV451" s="13" t="s">
        <v>83</v>
      </c>
      <c r="AW451" s="13" t="s">
        <v>34</v>
      </c>
      <c r="AX451" s="13" t="s">
        <v>73</v>
      </c>
      <c r="AY451" s="205" t="s">
        <v>149</v>
      </c>
    </row>
    <row r="452" spans="1:65" s="2" customFormat="1" ht="16.5" customHeight="1">
      <c r="A452" s="35"/>
      <c r="B452" s="36"/>
      <c r="C452" s="174" t="s">
        <v>684</v>
      </c>
      <c r="D452" s="174" t="s">
        <v>151</v>
      </c>
      <c r="E452" s="175" t="s">
        <v>2776</v>
      </c>
      <c r="F452" s="176" t="s">
        <v>2777</v>
      </c>
      <c r="G452" s="177" t="s">
        <v>483</v>
      </c>
      <c r="H452" s="178">
        <v>2</v>
      </c>
      <c r="I452" s="179"/>
      <c r="J452" s="180">
        <f>ROUND(I452*H452,2)</f>
        <v>0</v>
      </c>
      <c r="K452" s="176" t="s">
        <v>155</v>
      </c>
      <c r="L452" s="40"/>
      <c r="M452" s="181" t="s">
        <v>19</v>
      </c>
      <c r="N452" s="182" t="s">
        <v>44</v>
      </c>
      <c r="O452" s="65"/>
      <c r="P452" s="183">
        <f>O452*H452</f>
        <v>0</v>
      </c>
      <c r="Q452" s="183">
        <v>3.3E-4</v>
      </c>
      <c r="R452" s="183">
        <f>Q452*H452</f>
        <v>6.6E-4</v>
      </c>
      <c r="S452" s="183">
        <v>0</v>
      </c>
      <c r="T452" s="184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185" t="s">
        <v>305</v>
      </c>
      <c r="AT452" s="185" t="s">
        <v>151</v>
      </c>
      <c r="AU452" s="185" t="s">
        <v>83</v>
      </c>
      <c r="AY452" s="18" t="s">
        <v>149</v>
      </c>
      <c r="BE452" s="186">
        <f>IF(N452="základní",J452,0)</f>
        <v>0</v>
      </c>
      <c r="BF452" s="186">
        <f>IF(N452="snížená",J452,0)</f>
        <v>0</v>
      </c>
      <c r="BG452" s="186">
        <f>IF(N452="zákl. přenesená",J452,0)</f>
        <v>0</v>
      </c>
      <c r="BH452" s="186">
        <f>IF(N452="sníž. přenesená",J452,0)</f>
        <v>0</v>
      </c>
      <c r="BI452" s="186">
        <f>IF(N452="nulová",J452,0)</f>
        <v>0</v>
      </c>
      <c r="BJ452" s="18" t="s">
        <v>81</v>
      </c>
      <c r="BK452" s="186">
        <f>ROUND(I452*H452,2)</f>
        <v>0</v>
      </c>
      <c r="BL452" s="18" t="s">
        <v>305</v>
      </c>
      <c r="BM452" s="185" t="s">
        <v>2778</v>
      </c>
    </row>
    <row r="453" spans="1:65" s="2" customFormat="1" ht="11.25">
      <c r="A453" s="35"/>
      <c r="B453" s="36"/>
      <c r="C453" s="37"/>
      <c r="D453" s="187" t="s">
        <v>158</v>
      </c>
      <c r="E453" s="37"/>
      <c r="F453" s="188" t="s">
        <v>2779</v>
      </c>
      <c r="G453" s="37"/>
      <c r="H453" s="37"/>
      <c r="I453" s="189"/>
      <c r="J453" s="37"/>
      <c r="K453" s="37"/>
      <c r="L453" s="40"/>
      <c r="M453" s="190"/>
      <c r="N453" s="191"/>
      <c r="O453" s="65"/>
      <c r="P453" s="65"/>
      <c r="Q453" s="65"/>
      <c r="R453" s="65"/>
      <c r="S453" s="65"/>
      <c r="T453" s="66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T453" s="18" t="s">
        <v>158</v>
      </c>
      <c r="AU453" s="18" t="s">
        <v>83</v>
      </c>
    </row>
    <row r="454" spans="1:65" s="2" customFormat="1" ht="11.25">
      <c r="A454" s="35"/>
      <c r="B454" s="36"/>
      <c r="C454" s="37"/>
      <c r="D454" s="192" t="s">
        <v>160</v>
      </c>
      <c r="E454" s="37"/>
      <c r="F454" s="193" t="s">
        <v>2780</v>
      </c>
      <c r="G454" s="37"/>
      <c r="H454" s="37"/>
      <c r="I454" s="189"/>
      <c r="J454" s="37"/>
      <c r="K454" s="37"/>
      <c r="L454" s="40"/>
      <c r="M454" s="190"/>
      <c r="N454" s="191"/>
      <c r="O454" s="65"/>
      <c r="P454" s="65"/>
      <c r="Q454" s="65"/>
      <c r="R454" s="65"/>
      <c r="S454" s="65"/>
      <c r="T454" s="66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18" t="s">
        <v>160</v>
      </c>
      <c r="AU454" s="18" t="s">
        <v>83</v>
      </c>
    </row>
    <row r="455" spans="1:65" s="13" customFormat="1" ht="11.25">
      <c r="B455" s="195"/>
      <c r="C455" s="196"/>
      <c r="D455" s="187" t="s">
        <v>169</v>
      </c>
      <c r="E455" s="197" t="s">
        <v>19</v>
      </c>
      <c r="F455" s="198" t="s">
        <v>2781</v>
      </c>
      <c r="G455" s="196"/>
      <c r="H455" s="199">
        <v>2</v>
      </c>
      <c r="I455" s="200"/>
      <c r="J455" s="196"/>
      <c r="K455" s="196"/>
      <c r="L455" s="201"/>
      <c r="M455" s="202"/>
      <c r="N455" s="203"/>
      <c r="O455" s="203"/>
      <c r="P455" s="203"/>
      <c r="Q455" s="203"/>
      <c r="R455" s="203"/>
      <c r="S455" s="203"/>
      <c r="T455" s="204"/>
      <c r="AT455" s="205" t="s">
        <v>169</v>
      </c>
      <c r="AU455" s="205" t="s">
        <v>83</v>
      </c>
      <c r="AV455" s="13" t="s">
        <v>83</v>
      </c>
      <c r="AW455" s="13" t="s">
        <v>34</v>
      </c>
      <c r="AX455" s="13" t="s">
        <v>73</v>
      </c>
      <c r="AY455" s="205" t="s">
        <v>149</v>
      </c>
    </row>
    <row r="456" spans="1:65" s="2" customFormat="1" ht="16.5" customHeight="1">
      <c r="A456" s="35"/>
      <c r="B456" s="36"/>
      <c r="C456" s="216" t="s">
        <v>691</v>
      </c>
      <c r="D456" s="216" t="s">
        <v>556</v>
      </c>
      <c r="E456" s="217" t="s">
        <v>2782</v>
      </c>
      <c r="F456" s="218" t="s">
        <v>2783</v>
      </c>
      <c r="G456" s="219" t="s">
        <v>483</v>
      </c>
      <c r="H456" s="220">
        <v>2</v>
      </c>
      <c r="I456" s="221"/>
      <c r="J456" s="222">
        <f>ROUND(I456*H456,2)</f>
        <v>0</v>
      </c>
      <c r="K456" s="218" t="s">
        <v>155</v>
      </c>
      <c r="L456" s="223"/>
      <c r="M456" s="224" t="s">
        <v>19</v>
      </c>
      <c r="N456" s="225" t="s">
        <v>44</v>
      </c>
      <c r="O456" s="65"/>
      <c r="P456" s="183">
        <f>O456*H456</f>
        <v>0</v>
      </c>
      <c r="Q456" s="183">
        <v>8.8999999999999996E-2</v>
      </c>
      <c r="R456" s="183">
        <f>Q456*H456</f>
        <v>0.17799999999999999</v>
      </c>
      <c r="S456" s="183">
        <v>0</v>
      </c>
      <c r="T456" s="184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185" t="s">
        <v>480</v>
      </c>
      <c r="AT456" s="185" t="s">
        <v>556</v>
      </c>
      <c r="AU456" s="185" t="s">
        <v>83</v>
      </c>
      <c r="AY456" s="18" t="s">
        <v>149</v>
      </c>
      <c r="BE456" s="186">
        <f>IF(N456="základní",J456,0)</f>
        <v>0</v>
      </c>
      <c r="BF456" s="186">
        <f>IF(N456="snížená",J456,0)</f>
        <v>0</v>
      </c>
      <c r="BG456" s="186">
        <f>IF(N456="zákl. přenesená",J456,0)</f>
        <v>0</v>
      </c>
      <c r="BH456" s="186">
        <f>IF(N456="sníž. přenesená",J456,0)</f>
        <v>0</v>
      </c>
      <c r="BI456" s="186">
        <f>IF(N456="nulová",J456,0)</f>
        <v>0</v>
      </c>
      <c r="BJ456" s="18" t="s">
        <v>81</v>
      </c>
      <c r="BK456" s="186">
        <f>ROUND(I456*H456,2)</f>
        <v>0</v>
      </c>
      <c r="BL456" s="18" t="s">
        <v>305</v>
      </c>
      <c r="BM456" s="185" t="s">
        <v>2784</v>
      </c>
    </row>
    <row r="457" spans="1:65" s="2" customFormat="1" ht="11.25">
      <c r="A457" s="35"/>
      <c r="B457" s="36"/>
      <c r="C457" s="37"/>
      <c r="D457" s="187" t="s">
        <v>158</v>
      </c>
      <c r="E457" s="37"/>
      <c r="F457" s="188" t="s">
        <v>2783</v>
      </c>
      <c r="G457" s="37"/>
      <c r="H457" s="37"/>
      <c r="I457" s="189"/>
      <c r="J457" s="37"/>
      <c r="K457" s="37"/>
      <c r="L457" s="40"/>
      <c r="M457" s="190"/>
      <c r="N457" s="191"/>
      <c r="O457" s="65"/>
      <c r="P457" s="65"/>
      <c r="Q457" s="65"/>
      <c r="R457" s="65"/>
      <c r="S457" s="65"/>
      <c r="T457" s="66"/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T457" s="18" t="s">
        <v>158</v>
      </c>
      <c r="AU457" s="18" t="s">
        <v>83</v>
      </c>
    </row>
    <row r="458" spans="1:65" s="2" customFormat="1" ht="16.5" customHeight="1">
      <c r="A458" s="35"/>
      <c r="B458" s="36"/>
      <c r="C458" s="174" t="s">
        <v>697</v>
      </c>
      <c r="D458" s="174" t="s">
        <v>151</v>
      </c>
      <c r="E458" s="175" t="s">
        <v>1965</v>
      </c>
      <c r="F458" s="176" t="s">
        <v>1966</v>
      </c>
      <c r="G458" s="177" t="s">
        <v>265</v>
      </c>
      <c r="H458" s="178">
        <v>0.48399999999999999</v>
      </c>
      <c r="I458" s="179"/>
      <c r="J458" s="180">
        <f>ROUND(I458*H458,2)</f>
        <v>0</v>
      </c>
      <c r="K458" s="176" t="s">
        <v>155</v>
      </c>
      <c r="L458" s="40"/>
      <c r="M458" s="181" t="s">
        <v>19</v>
      </c>
      <c r="N458" s="182" t="s">
        <v>44</v>
      </c>
      <c r="O458" s="65"/>
      <c r="P458" s="183">
        <f>O458*H458</f>
        <v>0</v>
      </c>
      <c r="Q458" s="183">
        <v>0</v>
      </c>
      <c r="R458" s="183">
        <f>Q458*H458</f>
        <v>0</v>
      </c>
      <c r="S458" s="183">
        <v>0</v>
      </c>
      <c r="T458" s="184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185" t="s">
        <v>305</v>
      </c>
      <c r="AT458" s="185" t="s">
        <v>151</v>
      </c>
      <c r="AU458" s="185" t="s">
        <v>83</v>
      </c>
      <c r="AY458" s="18" t="s">
        <v>149</v>
      </c>
      <c r="BE458" s="186">
        <f>IF(N458="základní",J458,0)</f>
        <v>0</v>
      </c>
      <c r="BF458" s="186">
        <f>IF(N458="snížená",J458,0)</f>
        <v>0</v>
      </c>
      <c r="BG458" s="186">
        <f>IF(N458="zákl. přenesená",J458,0)</f>
        <v>0</v>
      </c>
      <c r="BH458" s="186">
        <f>IF(N458="sníž. přenesená",J458,0)</f>
        <v>0</v>
      </c>
      <c r="BI458" s="186">
        <f>IF(N458="nulová",J458,0)</f>
        <v>0</v>
      </c>
      <c r="BJ458" s="18" t="s">
        <v>81</v>
      </c>
      <c r="BK458" s="186">
        <f>ROUND(I458*H458,2)</f>
        <v>0</v>
      </c>
      <c r="BL458" s="18" t="s">
        <v>305</v>
      </c>
      <c r="BM458" s="185" t="s">
        <v>2785</v>
      </c>
    </row>
    <row r="459" spans="1:65" s="2" customFormat="1" ht="19.5">
      <c r="A459" s="35"/>
      <c r="B459" s="36"/>
      <c r="C459" s="37"/>
      <c r="D459" s="187" t="s">
        <v>158</v>
      </c>
      <c r="E459" s="37"/>
      <c r="F459" s="188" t="s">
        <v>1968</v>
      </c>
      <c r="G459" s="37"/>
      <c r="H459" s="37"/>
      <c r="I459" s="189"/>
      <c r="J459" s="37"/>
      <c r="K459" s="37"/>
      <c r="L459" s="40"/>
      <c r="M459" s="190"/>
      <c r="N459" s="191"/>
      <c r="O459" s="65"/>
      <c r="P459" s="65"/>
      <c r="Q459" s="65"/>
      <c r="R459" s="65"/>
      <c r="S459" s="65"/>
      <c r="T459" s="66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T459" s="18" t="s">
        <v>158</v>
      </c>
      <c r="AU459" s="18" t="s">
        <v>83</v>
      </c>
    </row>
    <row r="460" spans="1:65" s="2" customFormat="1" ht="11.25">
      <c r="A460" s="35"/>
      <c r="B460" s="36"/>
      <c r="C460" s="37"/>
      <c r="D460" s="192" t="s">
        <v>160</v>
      </c>
      <c r="E460" s="37"/>
      <c r="F460" s="193" t="s">
        <v>1969</v>
      </c>
      <c r="G460" s="37"/>
      <c r="H460" s="37"/>
      <c r="I460" s="189"/>
      <c r="J460" s="37"/>
      <c r="K460" s="37"/>
      <c r="L460" s="40"/>
      <c r="M460" s="190"/>
      <c r="N460" s="191"/>
      <c r="O460" s="65"/>
      <c r="P460" s="65"/>
      <c r="Q460" s="65"/>
      <c r="R460" s="65"/>
      <c r="S460" s="65"/>
      <c r="T460" s="66"/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T460" s="18" t="s">
        <v>160</v>
      </c>
      <c r="AU460" s="18" t="s">
        <v>83</v>
      </c>
    </row>
    <row r="461" spans="1:65" s="12" customFormat="1" ht="22.9" customHeight="1">
      <c r="B461" s="158"/>
      <c r="C461" s="159"/>
      <c r="D461" s="160" t="s">
        <v>72</v>
      </c>
      <c r="E461" s="172" t="s">
        <v>2786</v>
      </c>
      <c r="F461" s="172" t="s">
        <v>2787</v>
      </c>
      <c r="G461" s="159"/>
      <c r="H461" s="159"/>
      <c r="I461" s="162"/>
      <c r="J461" s="173">
        <f>BK461</f>
        <v>0</v>
      </c>
      <c r="K461" s="159"/>
      <c r="L461" s="164"/>
      <c r="M461" s="165"/>
      <c r="N461" s="166"/>
      <c r="O461" s="166"/>
      <c r="P461" s="167">
        <f>SUM(P462:P474)</f>
        <v>0</v>
      </c>
      <c r="Q461" s="166"/>
      <c r="R461" s="167">
        <f>SUM(R462:R474)</f>
        <v>9.3921399999999988E-2</v>
      </c>
      <c r="S461" s="166"/>
      <c r="T461" s="168">
        <f>SUM(T462:T474)</f>
        <v>0</v>
      </c>
      <c r="AR461" s="169" t="s">
        <v>83</v>
      </c>
      <c r="AT461" s="170" t="s">
        <v>72</v>
      </c>
      <c r="AU461" s="170" t="s">
        <v>81</v>
      </c>
      <c r="AY461" s="169" t="s">
        <v>149</v>
      </c>
      <c r="BK461" s="171">
        <f>SUM(BK462:BK474)</f>
        <v>0</v>
      </c>
    </row>
    <row r="462" spans="1:65" s="2" customFormat="1" ht="21.75" customHeight="1">
      <c r="A462" s="35"/>
      <c r="B462" s="36"/>
      <c r="C462" s="174" t="s">
        <v>703</v>
      </c>
      <c r="D462" s="174" t="s">
        <v>151</v>
      </c>
      <c r="E462" s="175" t="s">
        <v>2788</v>
      </c>
      <c r="F462" s="176" t="s">
        <v>2789</v>
      </c>
      <c r="G462" s="177" t="s">
        <v>154</v>
      </c>
      <c r="H462" s="178">
        <v>3.73</v>
      </c>
      <c r="I462" s="179"/>
      <c r="J462" s="180">
        <f>ROUND(I462*H462,2)</f>
        <v>0</v>
      </c>
      <c r="K462" s="176" t="s">
        <v>2790</v>
      </c>
      <c r="L462" s="40"/>
      <c r="M462" s="181" t="s">
        <v>19</v>
      </c>
      <c r="N462" s="182" t="s">
        <v>44</v>
      </c>
      <c r="O462" s="65"/>
      <c r="P462" s="183">
        <f>O462*H462</f>
        <v>0</v>
      </c>
      <c r="Q462" s="183">
        <v>5.0499999999999998E-3</v>
      </c>
      <c r="R462" s="183">
        <f>Q462*H462</f>
        <v>1.8836499999999999E-2</v>
      </c>
      <c r="S462" s="183">
        <v>0</v>
      </c>
      <c r="T462" s="184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185" t="s">
        <v>305</v>
      </c>
      <c r="AT462" s="185" t="s">
        <v>151</v>
      </c>
      <c r="AU462" s="185" t="s">
        <v>83</v>
      </c>
      <c r="AY462" s="18" t="s">
        <v>149</v>
      </c>
      <c r="BE462" s="186">
        <f>IF(N462="základní",J462,0)</f>
        <v>0</v>
      </c>
      <c r="BF462" s="186">
        <f>IF(N462="snížená",J462,0)</f>
        <v>0</v>
      </c>
      <c r="BG462" s="186">
        <f>IF(N462="zákl. přenesená",J462,0)</f>
        <v>0</v>
      </c>
      <c r="BH462" s="186">
        <f>IF(N462="sníž. přenesená",J462,0)</f>
        <v>0</v>
      </c>
      <c r="BI462" s="186">
        <f>IF(N462="nulová",J462,0)</f>
        <v>0</v>
      </c>
      <c r="BJ462" s="18" t="s">
        <v>81</v>
      </c>
      <c r="BK462" s="186">
        <f>ROUND(I462*H462,2)</f>
        <v>0</v>
      </c>
      <c r="BL462" s="18" t="s">
        <v>305</v>
      </c>
      <c r="BM462" s="185" t="s">
        <v>2791</v>
      </c>
    </row>
    <row r="463" spans="1:65" s="2" customFormat="1" ht="19.5">
      <c r="A463" s="35"/>
      <c r="B463" s="36"/>
      <c r="C463" s="37"/>
      <c r="D463" s="187" t="s">
        <v>158</v>
      </c>
      <c r="E463" s="37"/>
      <c r="F463" s="188" t="s">
        <v>2792</v>
      </c>
      <c r="G463" s="37"/>
      <c r="H463" s="37"/>
      <c r="I463" s="189"/>
      <c r="J463" s="37"/>
      <c r="K463" s="37"/>
      <c r="L463" s="40"/>
      <c r="M463" s="190"/>
      <c r="N463" s="191"/>
      <c r="O463" s="65"/>
      <c r="P463" s="65"/>
      <c r="Q463" s="65"/>
      <c r="R463" s="65"/>
      <c r="S463" s="65"/>
      <c r="T463" s="66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8" t="s">
        <v>158</v>
      </c>
      <c r="AU463" s="18" t="s">
        <v>83</v>
      </c>
    </row>
    <row r="464" spans="1:65" s="2" customFormat="1" ht="11.25">
      <c r="A464" s="35"/>
      <c r="B464" s="36"/>
      <c r="C464" s="37"/>
      <c r="D464" s="192" t="s">
        <v>160</v>
      </c>
      <c r="E464" s="37"/>
      <c r="F464" s="193" t="s">
        <v>2793</v>
      </c>
      <c r="G464" s="37"/>
      <c r="H464" s="37"/>
      <c r="I464" s="189"/>
      <c r="J464" s="37"/>
      <c r="K464" s="37"/>
      <c r="L464" s="40"/>
      <c r="M464" s="190"/>
      <c r="N464" s="191"/>
      <c r="O464" s="65"/>
      <c r="P464" s="65"/>
      <c r="Q464" s="65"/>
      <c r="R464" s="65"/>
      <c r="S464" s="65"/>
      <c r="T464" s="66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T464" s="18" t="s">
        <v>160</v>
      </c>
      <c r="AU464" s="18" t="s">
        <v>83</v>
      </c>
    </row>
    <row r="465" spans="1:65" s="2" customFormat="1" ht="19.5">
      <c r="A465" s="35"/>
      <c r="B465" s="36"/>
      <c r="C465" s="37"/>
      <c r="D465" s="187" t="s">
        <v>162</v>
      </c>
      <c r="E465" s="37"/>
      <c r="F465" s="194" t="s">
        <v>2794</v>
      </c>
      <c r="G465" s="37"/>
      <c r="H465" s="37"/>
      <c r="I465" s="189"/>
      <c r="J465" s="37"/>
      <c r="K465" s="37"/>
      <c r="L465" s="40"/>
      <c r="M465" s="190"/>
      <c r="N465" s="191"/>
      <c r="O465" s="65"/>
      <c r="P465" s="65"/>
      <c r="Q465" s="65"/>
      <c r="R465" s="65"/>
      <c r="S465" s="65"/>
      <c r="T465" s="66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T465" s="18" t="s">
        <v>162</v>
      </c>
      <c r="AU465" s="18" t="s">
        <v>83</v>
      </c>
    </row>
    <row r="466" spans="1:65" s="14" customFormat="1" ht="11.25">
      <c r="B466" s="206"/>
      <c r="C466" s="207"/>
      <c r="D466" s="187" t="s">
        <v>169</v>
      </c>
      <c r="E466" s="208" t="s">
        <v>19</v>
      </c>
      <c r="F466" s="209" t="s">
        <v>2656</v>
      </c>
      <c r="G466" s="207"/>
      <c r="H466" s="208" t="s">
        <v>19</v>
      </c>
      <c r="I466" s="210"/>
      <c r="J466" s="207"/>
      <c r="K466" s="207"/>
      <c r="L466" s="211"/>
      <c r="M466" s="212"/>
      <c r="N466" s="213"/>
      <c r="O466" s="213"/>
      <c r="P466" s="213"/>
      <c r="Q466" s="213"/>
      <c r="R466" s="213"/>
      <c r="S466" s="213"/>
      <c r="T466" s="214"/>
      <c r="AT466" s="215" t="s">
        <v>169</v>
      </c>
      <c r="AU466" s="215" t="s">
        <v>83</v>
      </c>
      <c r="AV466" s="14" t="s">
        <v>81</v>
      </c>
      <c r="AW466" s="14" t="s">
        <v>34</v>
      </c>
      <c r="AX466" s="14" t="s">
        <v>73</v>
      </c>
      <c r="AY466" s="215" t="s">
        <v>149</v>
      </c>
    </row>
    <row r="467" spans="1:65" s="13" customFormat="1" ht="11.25">
      <c r="B467" s="195"/>
      <c r="C467" s="196"/>
      <c r="D467" s="187" t="s">
        <v>169</v>
      </c>
      <c r="E467" s="197" t="s">
        <v>19</v>
      </c>
      <c r="F467" s="198" t="s">
        <v>2795</v>
      </c>
      <c r="G467" s="196"/>
      <c r="H467" s="199">
        <v>18.649999999999999</v>
      </c>
      <c r="I467" s="200"/>
      <c r="J467" s="196"/>
      <c r="K467" s="196"/>
      <c r="L467" s="201"/>
      <c r="M467" s="202"/>
      <c r="N467" s="203"/>
      <c r="O467" s="203"/>
      <c r="P467" s="203"/>
      <c r="Q467" s="203"/>
      <c r="R467" s="203"/>
      <c r="S467" s="203"/>
      <c r="T467" s="204"/>
      <c r="AT467" s="205" t="s">
        <v>169</v>
      </c>
      <c r="AU467" s="205" t="s">
        <v>83</v>
      </c>
      <c r="AV467" s="13" t="s">
        <v>83</v>
      </c>
      <c r="AW467" s="13" t="s">
        <v>34</v>
      </c>
      <c r="AX467" s="13" t="s">
        <v>73</v>
      </c>
      <c r="AY467" s="205" t="s">
        <v>149</v>
      </c>
    </row>
    <row r="468" spans="1:65" s="13" customFormat="1" ht="11.25">
      <c r="B468" s="195"/>
      <c r="C468" s="196"/>
      <c r="D468" s="187" t="s">
        <v>169</v>
      </c>
      <c r="E468" s="196"/>
      <c r="F468" s="198" t="s">
        <v>2796</v>
      </c>
      <c r="G468" s="196"/>
      <c r="H468" s="199">
        <v>3.73</v>
      </c>
      <c r="I468" s="200"/>
      <c r="J468" s="196"/>
      <c r="K468" s="196"/>
      <c r="L468" s="201"/>
      <c r="M468" s="202"/>
      <c r="N468" s="203"/>
      <c r="O468" s="203"/>
      <c r="P468" s="203"/>
      <c r="Q468" s="203"/>
      <c r="R468" s="203"/>
      <c r="S468" s="203"/>
      <c r="T468" s="204"/>
      <c r="AT468" s="205" t="s">
        <v>169</v>
      </c>
      <c r="AU468" s="205" t="s">
        <v>83</v>
      </c>
      <c r="AV468" s="13" t="s">
        <v>83</v>
      </c>
      <c r="AW468" s="13" t="s">
        <v>4</v>
      </c>
      <c r="AX468" s="13" t="s">
        <v>81</v>
      </c>
      <c r="AY468" s="205" t="s">
        <v>149</v>
      </c>
    </row>
    <row r="469" spans="1:65" s="2" customFormat="1" ht="16.5" customHeight="1">
      <c r="A469" s="35"/>
      <c r="B469" s="36"/>
      <c r="C469" s="216" t="s">
        <v>710</v>
      </c>
      <c r="D469" s="216" t="s">
        <v>556</v>
      </c>
      <c r="E469" s="217" t="s">
        <v>2797</v>
      </c>
      <c r="F469" s="218" t="s">
        <v>2798</v>
      </c>
      <c r="G469" s="219" t="s">
        <v>154</v>
      </c>
      <c r="H469" s="220">
        <v>4.1029999999999998</v>
      </c>
      <c r="I469" s="221"/>
      <c r="J469" s="222">
        <f>ROUND(I469*H469,2)</f>
        <v>0</v>
      </c>
      <c r="K469" s="218" t="s">
        <v>2790</v>
      </c>
      <c r="L469" s="223"/>
      <c r="M469" s="224" t="s">
        <v>19</v>
      </c>
      <c r="N469" s="225" t="s">
        <v>44</v>
      </c>
      <c r="O469" s="65"/>
      <c r="P469" s="183">
        <f>O469*H469</f>
        <v>0</v>
      </c>
      <c r="Q469" s="183">
        <v>1.83E-2</v>
      </c>
      <c r="R469" s="183">
        <f>Q469*H469</f>
        <v>7.5084899999999996E-2</v>
      </c>
      <c r="S469" s="183">
        <v>0</v>
      </c>
      <c r="T469" s="184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185" t="s">
        <v>480</v>
      </c>
      <c r="AT469" s="185" t="s">
        <v>556</v>
      </c>
      <c r="AU469" s="185" t="s">
        <v>83</v>
      </c>
      <c r="AY469" s="18" t="s">
        <v>149</v>
      </c>
      <c r="BE469" s="186">
        <f>IF(N469="základní",J469,0)</f>
        <v>0</v>
      </c>
      <c r="BF469" s="186">
        <f>IF(N469="snížená",J469,0)</f>
        <v>0</v>
      </c>
      <c r="BG469" s="186">
        <f>IF(N469="zákl. přenesená",J469,0)</f>
        <v>0</v>
      </c>
      <c r="BH469" s="186">
        <f>IF(N469="sníž. přenesená",J469,0)</f>
        <v>0</v>
      </c>
      <c r="BI469" s="186">
        <f>IF(N469="nulová",J469,0)</f>
        <v>0</v>
      </c>
      <c r="BJ469" s="18" t="s">
        <v>81</v>
      </c>
      <c r="BK469" s="186">
        <f>ROUND(I469*H469,2)</f>
        <v>0</v>
      </c>
      <c r="BL469" s="18" t="s">
        <v>305</v>
      </c>
      <c r="BM469" s="185" t="s">
        <v>2799</v>
      </c>
    </row>
    <row r="470" spans="1:65" s="2" customFormat="1" ht="11.25">
      <c r="A470" s="35"/>
      <c r="B470" s="36"/>
      <c r="C470" s="37"/>
      <c r="D470" s="187" t="s">
        <v>158</v>
      </c>
      <c r="E470" s="37"/>
      <c r="F470" s="188" t="s">
        <v>2798</v>
      </c>
      <c r="G470" s="37"/>
      <c r="H470" s="37"/>
      <c r="I470" s="189"/>
      <c r="J470" s="37"/>
      <c r="K470" s="37"/>
      <c r="L470" s="40"/>
      <c r="M470" s="190"/>
      <c r="N470" s="191"/>
      <c r="O470" s="65"/>
      <c r="P470" s="65"/>
      <c r="Q470" s="65"/>
      <c r="R470" s="65"/>
      <c r="S470" s="65"/>
      <c r="T470" s="66"/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T470" s="18" t="s">
        <v>158</v>
      </c>
      <c r="AU470" s="18" t="s">
        <v>83</v>
      </c>
    </row>
    <row r="471" spans="1:65" s="13" customFormat="1" ht="11.25">
      <c r="B471" s="195"/>
      <c r="C471" s="196"/>
      <c r="D471" s="187" t="s">
        <v>169</v>
      </c>
      <c r="E471" s="196"/>
      <c r="F471" s="198" t="s">
        <v>2800</v>
      </c>
      <c r="G471" s="196"/>
      <c r="H471" s="199">
        <v>4.1029999999999998</v>
      </c>
      <c r="I471" s="200"/>
      <c r="J471" s="196"/>
      <c r="K471" s="196"/>
      <c r="L471" s="201"/>
      <c r="M471" s="202"/>
      <c r="N471" s="203"/>
      <c r="O471" s="203"/>
      <c r="P471" s="203"/>
      <c r="Q471" s="203"/>
      <c r="R471" s="203"/>
      <c r="S471" s="203"/>
      <c r="T471" s="204"/>
      <c r="AT471" s="205" t="s">
        <v>169</v>
      </c>
      <c r="AU471" s="205" t="s">
        <v>83</v>
      </c>
      <c r="AV471" s="13" t="s">
        <v>83</v>
      </c>
      <c r="AW471" s="13" t="s">
        <v>4</v>
      </c>
      <c r="AX471" s="13" t="s">
        <v>81</v>
      </c>
      <c r="AY471" s="205" t="s">
        <v>149</v>
      </c>
    </row>
    <row r="472" spans="1:65" s="2" customFormat="1" ht="16.5" customHeight="1">
      <c r="A472" s="35"/>
      <c r="B472" s="36"/>
      <c r="C472" s="174" t="s">
        <v>717</v>
      </c>
      <c r="D472" s="174" t="s">
        <v>151</v>
      </c>
      <c r="E472" s="175" t="s">
        <v>2801</v>
      </c>
      <c r="F472" s="176" t="s">
        <v>2802</v>
      </c>
      <c r="G472" s="177" t="s">
        <v>265</v>
      </c>
      <c r="H472" s="178">
        <v>9.4E-2</v>
      </c>
      <c r="I472" s="179"/>
      <c r="J472" s="180">
        <f>ROUND(I472*H472,2)</f>
        <v>0</v>
      </c>
      <c r="K472" s="176" t="s">
        <v>2790</v>
      </c>
      <c r="L472" s="40"/>
      <c r="M472" s="181" t="s">
        <v>19</v>
      </c>
      <c r="N472" s="182" t="s">
        <v>44</v>
      </c>
      <c r="O472" s="65"/>
      <c r="P472" s="183">
        <f>O472*H472</f>
        <v>0</v>
      </c>
      <c r="Q472" s="183">
        <v>0</v>
      </c>
      <c r="R472" s="183">
        <f>Q472*H472</f>
        <v>0</v>
      </c>
      <c r="S472" s="183">
        <v>0</v>
      </c>
      <c r="T472" s="184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185" t="s">
        <v>305</v>
      </c>
      <c r="AT472" s="185" t="s">
        <v>151</v>
      </c>
      <c r="AU472" s="185" t="s">
        <v>83</v>
      </c>
      <c r="AY472" s="18" t="s">
        <v>149</v>
      </c>
      <c r="BE472" s="186">
        <f>IF(N472="základní",J472,0)</f>
        <v>0</v>
      </c>
      <c r="BF472" s="186">
        <f>IF(N472="snížená",J472,0)</f>
        <v>0</v>
      </c>
      <c r="BG472" s="186">
        <f>IF(N472="zákl. přenesená",J472,0)</f>
        <v>0</v>
      </c>
      <c r="BH472" s="186">
        <f>IF(N472="sníž. přenesená",J472,0)</f>
        <v>0</v>
      </c>
      <c r="BI472" s="186">
        <f>IF(N472="nulová",J472,0)</f>
        <v>0</v>
      </c>
      <c r="BJ472" s="18" t="s">
        <v>81</v>
      </c>
      <c r="BK472" s="186">
        <f>ROUND(I472*H472,2)</f>
        <v>0</v>
      </c>
      <c r="BL472" s="18" t="s">
        <v>305</v>
      </c>
      <c r="BM472" s="185" t="s">
        <v>2803</v>
      </c>
    </row>
    <row r="473" spans="1:65" s="2" customFormat="1" ht="19.5">
      <c r="A473" s="35"/>
      <c r="B473" s="36"/>
      <c r="C473" s="37"/>
      <c r="D473" s="187" t="s">
        <v>158</v>
      </c>
      <c r="E473" s="37"/>
      <c r="F473" s="188" t="s">
        <v>2804</v>
      </c>
      <c r="G473" s="37"/>
      <c r="H473" s="37"/>
      <c r="I473" s="189"/>
      <c r="J473" s="37"/>
      <c r="K473" s="37"/>
      <c r="L473" s="40"/>
      <c r="M473" s="190"/>
      <c r="N473" s="191"/>
      <c r="O473" s="65"/>
      <c r="P473" s="65"/>
      <c r="Q473" s="65"/>
      <c r="R473" s="65"/>
      <c r="S473" s="65"/>
      <c r="T473" s="66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18" t="s">
        <v>158</v>
      </c>
      <c r="AU473" s="18" t="s">
        <v>83</v>
      </c>
    </row>
    <row r="474" spans="1:65" s="2" customFormat="1" ht="11.25">
      <c r="A474" s="35"/>
      <c r="B474" s="36"/>
      <c r="C474" s="37"/>
      <c r="D474" s="192" t="s">
        <v>160</v>
      </c>
      <c r="E474" s="37"/>
      <c r="F474" s="193" t="s">
        <v>2805</v>
      </c>
      <c r="G474" s="37"/>
      <c r="H474" s="37"/>
      <c r="I474" s="189"/>
      <c r="J474" s="37"/>
      <c r="K474" s="37"/>
      <c r="L474" s="40"/>
      <c r="M474" s="190"/>
      <c r="N474" s="191"/>
      <c r="O474" s="65"/>
      <c r="P474" s="65"/>
      <c r="Q474" s="65"/>
      <c r="R474" s="65"/>
      <c r="S474" s="65"/>
      <c r="T474" s="66"/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T474" s="18" t="s">
        <v>160</v>
      </c>
      <c r="AU474" s="18" t="s">
        <v>83</v>
      </c>
    </row>
    <row r="475" spans="1:65" s="12" customFormat="1" ht="22.9" customHeight="1">
      <c r="B475" s="158"/>
      <c r="C475" s="159"/>
      <c r="D475" s="160" t="s">
        <v>72</v>
      </c>
      <c r="E475" s="172" t="s">
        <v>1970</v>
      </c>
      <c r="F475" s="172" t="s">
        <v>1971</v>
      </c>
      <c r="G475" s="159"/>
      <c r="H475" s="159"/>
      <c r="I475" s="162"/>
      <c r="J475" s="173">
        <f>BK475</f>
        <v>0</v>
      </c>
      <c r="K475" s="159"/>
      <c r="L475" s="164"/>
      <c r="M475" s="165"/>
      <c r="N475" s="166"/>
      <c r="O475" s="166"/>
      <c r="P475" s="167">
        <f>SUM(P476:P500)</f>
        <v>0</v>
      </c>
      <c r="Q475" s="166"/>
      <c r="R475" s="167">
        <f>SUM(R476:R500)</f>
        <v>0.18452592000000001</v>
      </c>
      <c r="S475" s="166"/>
      <c r="T475" s="168">
        <f>SUM(T476:T500)</f>
        <v>0</v>
      </c>
      <c r="AR475" s="169" t="s">
        <v>83</v>
      </c>
      <c r="AT475" s="170" t="s">
        <v>72</v>
      </c>
      <c r="AU475" s="170" t="s">
        <v>81</v>
      </c>
      <c r="AY475" s="169" t="s">
        <v>149</v>
      </c>
      <c r="BK475" s="171">
        <f>SUM(BK476:BK500)</f>
        <v>0</v>
      </c>
    </row>
    <row r="476" spans="1:65" s="2" customFormat="1" ht="16.5" customHeight="1">
      <c r="A476" s="35"/>
      <c r="B476" s="36"/>
      <c r="C476" s="174" t="s">
        <v>725</v>
      </c>
      <c r="D476" s="174" t="s">
        <v>151</v>
      </c>
      <c r="E476" s="175" t="s">
        <v>1973</v>
      </c>
      <c r="F476" s="176" t="s">
        <v>1974</v>
      </c>
      <c r="G476" s="177" t="s">
        <v>154</v>
      </c>
      <c r="H476" s="178">
        <v>24.588000000000001</v>
      </c>
      <c r="I476" s="179"/>
      <c r="J476" s="180">
        <f>ROUND(I476*H476,2)</f>
        <v>0</v>
      </c>
      <c r="K476" s="176" t="s">
        <v>155</v>
      </c>
      <c r="L476" s="40"/>
      <c r="M476" s="181" t="s">
        <v>19</v>
      </c>
      <c r="N476" s="182" t="s">
        <v>44</v>
      </c>
      <c r="O476" s="65"/>
      <c r="P476" s="183">
        <f>O476*H476</f>
        <v>0</v>
      </c>
      <c r="Q476" s="183">
        <v>2.0000000000000002E-5</v>
      </c>
      <c r="R476" s="183">
        <f>Q476*H476</f>
        <v>4.9176000000000005E-4</v>
      </c>
      <c r="S476" s="183">
        <v>0</v>
      </c>
      <c r="T476" s="184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185" t="s">
        <v>305</v>
      </c>
      <c r="AT476" s="185" t="s">
        <v>151</v>
      </c>
      <c r="AU476" s="185" t="s">
        <v>83</v>
      </c>
      <c r="AY476" s="18" t="s">
        <v>149</v>
      </c>
      <c r="BE476" s="186">
        <f>IF(N476="základní",J476,0)</f>
        <v>0</v>
      </c>
      <c r="BF476" s="186">
        <f>IF(N476="snížená",J476,0)</f>
        <v>0</v>
      </c>
      <c r="BG476" s="186">
        <f>IF(N476="zákl. přenesená",J476,0)</f>
        <v>0</v>
      </c>
      <c r="BH476" s="186">
        <f>IF(N476="sníž. přenesená",J476,0)</f>
        <v>0</v>
      </c>
      <c r="BI476" s="186">
        <f>IF(N476="nulová",J476,0)</f>
        <v>0</v>
      </c>
      <c r="BJ476" s="18" t="s">
        <v>81</v>
      </c>
      <c r="BK476" s="186">
        <f>ROUND(I476*H476,2)</f>
        <v>0</v>
      </c>
      <c r="BL476" s="18" t="s">
        <v>305</v>
      </c>
      <c r="BM476" s="185" t="s">
        <v>2806</v>
      </c>
    </row>
    <row r="477" spans="1:65" s="2" customFormat="1" ht="11.25">
      <c r="A477" s="35"/>
      <c r="B477" s="36"/>
      <c r="C477" s="37"/>
      <c r="D477" s="187" t="s">
        <v>158</v>
      </c>
      <c r="E477" s="37"/>
      <c r="F477" s="188" t="s">
        <v>1976</v>
      </c>
      <c r="G477" s="37"/>
      <c r="H477" s="37"/>
      <c r="I477" s="189"/>
      <c r="J477" s="37"/>
      <c r="K477" s="37"/>
      <c r="L477" s="40"/>
      <c r="M477" s="190"/>
      <c r="N477" s="191"/>
      <c r="O477" s="65"/>
      <c r="P477" s="65"/>
      <c r="Q477" s="65"/>
      <c r="R477" s="65"/>
      <c r="S477" s="65"/>
      <c r="T477" s="66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T477" s="18" t="s">
        <v>158</v>
      </c>
      <c r="AU477" s="18" t="s">
        <v>83</v>
      </c>
    </row>
    <row r="478" spans="1:65" s="2" customFormat="1" ht="11.25">
      <c r="A478" s="35"/>
      <c r="B478" s="36"/>
      <c r="C478" s="37"/>
      <c r="D478" s="192" t="s">
        <v>160</v>
      </c>
      <c r="E478" s="37"/>
      <c r="F478" s="193" t="s">
        <v>1977</v>
      </c>
      <c r="G478" s="37"/>
      <c r="H478" s="37"/>
      <c r="I478" s="189"/>
      <c r="J478" s="37"/>
      <c r="K478" s="37"/>
      <c r="L478" s="40"/>
      <c r="M478" s="190"/>
      <c r="N478" s="191"/>
      <c r="O478" s="65"/>
      <c r="P478" s="65"/>
      <c r="Q478" s="65"/>
      <c r="R478" s="65"/>
      <c r="S478" s="65"/>
      <c r="T478" s="66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8" t="s">
        <v>160</v>
      </c>
      <c r="AU478" s="18" t="s">
        <v>83</v>
      </c>
    </row>
    <row r="479" spans="1:65" s="14" customFormat="1" ht="11.25">
      <c r="B479" s="206"/>
      <c r="C479" s="207"/>
      <c r="D479" s="187" t="s">
        <v>169</v>
      </c>
      <c r="E479" s="208" t="s">
        <v>19</v>
      </c>
      <c r="F479" s="209" t="s">
        <v>2807</v>
      </c>
      <c r="G479" s="207"/>
      <c r="H479" s="208" t="s">
        <v>19</v>
      </c>
      <c r="I479" s="210"/>
      <c r="J479" s="207"/>
      <c r="K479" s="207"/>
      <c r="L479" s="211"/>
      <c r="M479" s="212"/>
      <c r="N479" s="213"/>
      <c r="O479" s="213"/>
      <c r="P479" s="213"/>
      <c r="Q479" s="213"/>
      <c r="R479" s="213"/>
      <c r="S479" s="213"/>
      <c r="T479" s="214"/>
      <c r="AT479" s="215" t="s">
        <v>169</v>
      </c>
      <c r="AU479" s="215" t="s">
        <v>83</v>
      </c>
      <c r="AV479" s="14" t="s">
        <v>81</v>
      </c>
      <c r="AW479" s="14" t="s">
        <v>34</v>
      </c>
      <c r="AX479" s="14" t="s">
        <v>73</v>
      </c>
      <c r="AY479" s="215" t="s">
        <v>149</v>
      </c>
    </row>
    <row r="480" spans="1:65" s="13" customFormat="1" ht="11.25">
      <c r="B480" s="195"/>
      <c r="C480" s="196"/>
      <c r="D480" s="187" t="s">
        <v>169</v>
      </c>
      <c r="E480" s="197" t="s">
        <v>19</v>
      </c>
      <c r="F480" s="198" t="s">
        <v>2808</v>
      </c>
      <c r="G480" s="196"/>
      <c r="H480" s="199">
        <v>24.588000000000001</v>
      </c>
      <c r="I480" s="200"/>
      <c r="J480" s="196"/>
      <c r="K480" s="196"/>
      <c r="L480" s="201"/>
      <c r="M480" s="202"/>
      <c r="N480" s="203"/>
      <c r="O480" s="203"/>
      <c r="P480" s="203"/>
      <c r="Q480" s="203"/>
      <c r="R480" s="203"/>
      <c r="S480" s="203"/>
      <c r="T480" s="204"/>
      <c r="AT480" s="205" t="s">
        <v>169</v>
      </c>
      <c r="AU480" s="205" t="s">
        <v>83</v>
      </c>
      <c r="AV480" s="13" t="s">
        <v>83</v>
      </c>
      <c r="AW480" s="13" t="s">
        <v>34</v>
      </c>
      <c r="AX480" s="13" t="s">
        <v>73</v>
      </c>
      <c r="AY480" s="205" t="s">
        <v>149</v>
      </c>
    </row>
    <row r="481" spans="1:65" s="2" customFormat="1" ht="16.5" customHeight="1">
      <c r="A481" s="35"/>
      <c r="B481" s="36"/>
      <c r="C481" s="174" t="s">
        <v>734</v>
      </c>
      <c r="D481" s="174" t="s">
        <v>151</v>
      </c>
      <c r="E481" s="175" t="s">
        <v>1980</v>
      </c>
      <c r="F481" s="176" t="s">
        <v>1981</v>
      </c>
      <c r="G481" s="177" t="s">
        <v>154</v>
      </c>
      <c r="H481" s="178">
        <v>24.588000000000001</v>
      </c>
      <c r="I481" s="179"/>
      <c r="J481" s="180">
        <f>ROUND(I481*H481,2)</f>
        <v>0</v>
      </c>
      <c r="K481" s="176" t="s">
        <v>155</v>
      </c>
      <c r="L481" s="40"/>
      <c r="M481" s="181" t="s">
        <v>19</v>
      </c>
      <c r="N481" s="182" t="s">
        <v>44</v>
      </c>
      <c r="O481" s="65"/>
      <c r="P481" s="183">
        <f>O481*H481</f>
        <v>0</v>
      </c>
      <c r="Q481" s="183">
        <v>2.5000000000000001E-4</v>
      </c>
      <c r="R481" s="183">
        <f>Q481*H481</f>
        <v>6.1470000000000006E-3</v>
      </c>
      <c r="S481" s="183">
        <v>0</v>
      </c>
      <c r="T481" s="184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185" t="s">
        <v>305</v>
      </c>
      <c r="AT481" s="185" t="s">
        <v>151</v>
      </c>
      <c r="AU481" s="185" t="s">
        <v>83</v>
      </c>
      <c r="AY481" s="18" t="s">
        <v>149</v>
      </c>
      <c r="BE481" s="186">
        <f>IF(N481="základní",J481,0)</f>
        <v>0</v>
      </c>
      <c r="BF481" s="186">
        <f>IF(N481="snížená",J481,0)</f>
        <v>0</v>
      </c>
      <c r="BG481" s="186">
        <f>IF(N481="zákl. přenesená",J481,0)</f>
        <v>0</v>
      </c>
      <c r="BH481" s="186">
        <f>IF(N481="sníž. přenesená",J481,0)</f>
        <v>0</v>
      </c>
      <c r="BI481" s="186">
        <f>IF(N481="nulová",J481,0)</f>
        <v>0</v>
      </c>
      <c r="BJ481" s="18" t="s">
        <v>81</v>
      </c>
      <c r="BK481" s="186">
        <f>ROUND(I481*H481,2)</f>
        <v>0</v>
      </c>
      <c r="BL481" s="18" t="s">
        <v>305</v>
      </c>
      <c r="BM481" s="185" t="s">
        <v>2809</v>
      </c>
    </row>
    <row r="482" spans="1:65" s="2" customFormat="1" ht="11.25">
      <c r="A482" s="35"/>
      <c r="B482" s="36"/>
      <c r="C482" s="37"/>
      <c r="D482" s="187" t="s">
        <v>158</v>
      </c>
      <c r="E482" s="37"/>
      <c r="F482" s="188" t="s">
        <v>1983</v>
      </c>
      <c r="G482" s="37"/>
      <c r="H482" s="37"/>
      <c r="I482" s="189"/>
      <c r="J482" s="37"/>
      <c r="K482" s="37"/>
      <c r="L482" s="40"/>
      <c r="M482" s="190"/>
      <c r="N482" s="191"/>
      <c r="O482" s="65"/>
      <c r="P482" s="65"/>
      <c r="Q482" s="65"/>
      <c r="R482" s="65"/>
      <c r="S482" s="65"/>
      <c r="T482" s="66"/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T482" s="18" t="s">
        <v>158</v>
      </c>
      <c r="AU482" s="18" t="s">
        <v>83</v>
      </c>
    </row>
    <row r="483" spans="1:65" s="2" customFormat="1" ht="11.25">
      <c r="A483" s="35"/>
      <c r="B483" s="36"/>
      <c r="C483" s="37"/>
      <c r="D483" s="192" t="s">
        <v>160</v>
      </c>
      <c r="E483" s="37"/>
      <c r="F483" s="193" t="s">
        <v>1984</v>
      </c>
      <c r="G483" s="37"/>
      <c r="H483" s="37"/>
      <c r="I483" s="189"/>
      <c r="J483" s="37"/>
      <c r="K483" s="37"/>
      <c r="L483" s="40"/>
      <c r="M483" s="190"/>
      <c r="N483" s="191"/>
      <c r="O483" s="65"/>
      <c r="P483" s="65"/>
      <c r="Q483" s="65"/>
      <c r="R483" s="65"/>
      <c r="S483" s="65"/>
      <c r="T483" s="66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T483" s="18" t="s">
        <v>160</v>
      </c>
      <c r="AU483" s="18" t="s">
        <v>83</v>
      </c>
    </row>
    <row r="484" spans="1:65" s="2" customFormat="1" ht="21.75" customHeight="1">
      <c r="A484" s="35"/>
      <c r="B484" s="36"/>
      <c r="C484" s="174" t="s">
        <v>741</v>
      </c>
      <c r="D484" s="174" t="s">
        <v>151</v>
      </c>
      <c r="E484" s="175" t="s">
        <v>1986</v>
      </c>
      <c r="F484" s="176" t="s">
        <v>1987</v>
      </c>
      <c r="G484" s="177" t="s">
        <v>154</v>
      </c>
      <c r="H484" s="178">
        <v>24.588000000000001</v>
      </c>
      <c r="I484" s="179"/>
      <c r="J484" s="180">
        <f>ROUND(I484*H484,2)</f>
        <v>0</v>
      </c>
      <c r="K484" s="176" t="s">
        <v>155</v>
      </c>
      <c r="L484" s="40"/>
      <c r="M484" s="181" t="s">
        <v>19</v>
      </c>
      <c r="N484" s="182" t="s">
        <v>44</v>
      </c>
      <c r="O484" s="65"/>
      <c r="P484" s="183">
        <f>O484*H484</f>
        <v>0</v>
      </c>
      <c r="Q484" s="183">
        <v>2.2000000000000001E-4</v>
      </c>
      <c r="R484" s="183">
        <f>Q484*H484</f>
        <v>5.4093600000000002E-3</v>
      </c>
      <c r="S484" s="183">
        <v>0</v>
      </c>
      <c r="T484" s="184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185" t="s">
        <v>305</v>
      </c>
      <c r="AT484" s="185" t="s">
        <v>151</v>
      </c>
      <c r="AU484" s="185" t="s">
        <v>83</v>
      </c>
      <c r="AY484" s="18" t="s">
        <v>149</v>
      </c>
      <c r="BE484" s="186">
        <f>IF(N484="základní",J484,0)</f>
        <v>0</v>
      </c>
      <c r="BF484" s="186">
        <f>IF(N484="snížená",J484,0)</f>
        <v>0</v>
      </c>
      <c r="BG484" s="186">
        <f>IF(N484="zákl. přenesená",J484,0)</f>
        <v>0</v>
      </c>
      <c r="BH484" s="186">
        <f>IF(N484="sníž. přenesená",J484,0)</f>
        <v>0</v>
      </c>
      <c r="BI484" s="186">
        <f>IF(N484="nulová",J484,0)</f>
        <v>0</v>
      </c>
      <c r="BJ484" s="18" t="s">
        <v>81</v>
      </c>
      <c r="BK484" s="186">
        <f>ROUND(I484*H484,2)</f>
        <v>0</v>
      </c>
      <c r="BL484" s="18" t="s">
        <v>305</v>
      </c>
      <c r="BM484" s="185" t="s">
        <v>2810</v>
      </c>
    </row>
    <row r="485" spans="1:65" s="2" customFormat="1" ht="19.5">
      <c r="A485" s="35"/>
      <c r="B485" s="36"/>
      <c r="C485" s="37"/>
      <c r="D485" s="187" t="s">
        <v>158</v>
      </c>
      <c r="E485" s="37"/>
      <c r="F485" s="188" t="s">
        <v>1989</v>
      </c>
      <c r="G485" s="37"/>
      <c r="H485" s="37"/>
      <c r="I485" s="189"/>
      <c r="J485" s="37"/>
      <c r="K485" s="37"/>
      <c r="L485" s="40"/>
      <c r="M485" s="190"/>
      <c r="N485" s="191"/>
      <c r="O485" s="65"/>
      <c r="P485" s="65"/>
      <c r="Q485" s="65"/>
      <c r="R485" s="65"/>
      <c r="S485" s="65"/>
      <c r="T485" s="66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T485" s="18" t="s">
        <v>158</v>
      </c>
      <c r="AU485" s="18" t="s">
        <v>83</v>
      </c>
    </row>
    <row r="486" spans="1:65" s="2" customFormat="1" ht="11.25">
      <c r="A486" s="35"/>
      <c r="B486" s="36"/>
      <c r="C486" s="37"/>
      <c r="D486" s="192" t="s">
        <v>160</v>
      </c>
      <c r="E486" s="37"/>
      <c r="F486" s="193" t="s">
        <v>1990</v>
      </c>
      <c r="G486" s="37"/>
      <c r="H486" s="37"/>
      <c r="I486" s="189"/>
      <c r="J486" s="37"/>
      <c r="K486" s="37"/>
      <c r="L486" s="40"/>
      <c r="M486" s="190"/>
      <c r="N486" s="191"/>
      <c r="O486" s="65"/>
      <c r="P486" s="65"/>
      <c r="Q486" s="65"/>
      <c r="R486" s="65"/>
      <c r="S486" s="65"/>
      <c r="T486" s="66"/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T486" s="18" t="s">
        <v>160</v>
      </c>
      <c r="AU486" s="18" t="s">
        <v>83</v>
      </c>
    </row>
    <row r="487" spans="1:65" s="2" customFormat="1" ht="16.5" customHeight="1">
      <c r="A487" s="35"/>
      <c r="B487" s="36"/>
      <c r="C487" s="174" t="s">
        <v>749</v>
      </c>
      <c r="D487" s="174" t="s">
        <v>151</v>
      </c>
      <c r="E487" s="175" t="s">
        <v>2035</v>
      </c>
      <c r="F487" s="176" t="s">
        <v>2036</v>
      </c>
      <c r="G487" s="177" t="s">
        <v>154</v>
      </c>
      <c r="H487" s="178">
        <v>139.095</v>
      </c>
      <c r="I487" s="179"/>
      <c r="J487" s="180">
        <f>ROUND(I487*H487,2)</f>
        <v>0</v>
      </c>
      <c r="K487" s="176" t="s">
        <v>155</v>
      </c>
      <c r="L487" s="40"/>
      <c r="M487" s="181" t="s">
        <v>19</v>
      </c>
      <c r="N487" s="182" t="s">
        <v>44</v>
      </c>
      <c r="O487" s="65"/>
      <c r="P487" s="183">
        <f>O487*H487</f>
        <v>0</v>
      </c>
      <c r="Q487" s="183">
        <v>1.01E-3</v>
      </c>
      <c r="R487" s="183">
        <f>Q487*H487</f>
        <v>0.14048595</v>
      </c>
      <c r="S487" s="183">
        <v>0</v>
      </c>
      <c r="T487" s="184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185" t="s">
        <v>305</v>
      </c>
      <c r="AT487" s="185" t="s">
        <v>151</v>
      </c>
      <c r="AU487" s="185" t="s">
        <v>83</v>
      </c>
      <c r="AY487" s="18" t="s">
        <v>149</v>
      </c>
      <c r="BE487" s="186">
        <f>IF(N487="základní",J487,0)</f>
        <v>0</v>
      </c>
      <c r="BF487" s="186">
        <f>IF(N487="snížená",J487,0)</f>
        <v>0</v>
      </c>
      <c r="BG487" s="186">
        <f>IF(N487="zákl. přenesená",J487,0)</f>
        <v>0</v>
      </c>
      <c r="BH487" s="186">
        <f>IF(N487="sníž. přenesená",J487,0)</f>
        <v>0</v>
      </c>
      <c r="BI487" s="186">
        <f>IF(N487="nulová",J487,0)</f>
        <v>0</v>
      </c>
      <c r="BJ487" s="18" t="s">
        <v>81</v>
      </c>
      <c r="BK487" s="186">
        <f>ROUND(I487*H487,2)</f>
        <v>0</v>
      </c>
      <c r="BL487" s="18" t="s">
        <v>305</v>
      </c>
      <c r="BM487" s="185" t="s">
        <v>2811</v>
      </c>
    </row>
    <row r="488" spans="1:65" s="2" customFormat="1" ht="19.5">
      <c r="A488" s="35"/>
      <c r="B488" s="36"/>
      <c r="C488" s="37"/>
      <c r="D488" s="187" t="s">
        <v>158</v>
      </c>
      <c r="E488" s="37"/>
      <c r="F488" s="188" t="s">
        <v>2038</v>
      </c>
      <c r="G488" s="37"/>
      <c r="H488" s="37"/>
      <c r="I488" s="189"/>
      <c r="J488" s="37"/>
      <c r="K488" s="37"/>
      <c r="L488" s="40"/>
      <c r="M488" s="190"/>
      <c r="N488" s="191"/>
      <c r="O488" s="65"/>
      <c r="P488" s="65"/>
      <c r="Q488" s="65"/>
      <c r="R488" s="65"/>
      <c r="S488" s="65"/>
      <c r="T488" s="66"/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T488" s="18" t="s">
        <v>158</v>
      </c>
      <c r="AU488" s="18" t="s">
        <v>83</v>
      </c>
    </row>
    <row r="489" spans="1:65" s="2" customFormat="1" ht="11.25">
      <c r="A489" s="35"/>
      <c r="B489" s="36"/>
      <c r="C489" s="37"/>
      <c r="D489" s="192" t="s">
        <v>160</v>
      </c>
      <c r="E489" s="37"/>
      <c r="F489" s="193" t="s">
        <v>2039</v>
      </c>
      <c r="G489" s="37"/>
      <c r="H489" s="37"/>
      <c r="I489" s="189"/>
      <c r="J489" s="37"/>
      <c r="K489" s="37"/>
      <c r="L489" s="40"/>
      <c r="M489" s="190"/>
      <c r="N489" s="191"/>
      <c r="O489" s="65"/>
      <c r="P489" s="65"/>
      <c r="Q489" s="65"/>
      <c r="R489" s="65"/>
      <c r="S489" s="65"/>
      <c r="T489" s="66"/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T489" s="18" t="s">
        <v>160</v>
      </c>
      <c r="AU489" s="18" t="s">
        <v>83</v>
      </c>
    </row>
    <row r="490" spans="1:65" s="14" customFormat="1" ht="11.25">
      <c r="B490" s="206"/>
      <c r="C490" s="207"/>
      <c r="D490" s="187" t="s">
        <v>169</v>
      </c>
      <c r="E490" s="208" t="s">
        <v>19</v>
      </c>
      <c r="F490" s="209" t="s">
        <v>2656</v>
      </c>
      <c r="G490" s="207"/>
      <c r="H490" s="208" t="s">
        <v>19</v>
      </c>
      <c r="I490" s="210"/>
      <c r="J490" s="207"/>
      <c r="K490" s="207"/>
      <c r="L490" s="211"/>
      <c r="M490" s="212"/>
      <c r="N490" s="213"/>
      <c r="O490" s="213"/>
      <c r="P490" s="213"/>
      <c r="Q490" s="213"/>
      <c r="R490" s="213"/>
      <c r="S490" s="213"/>
      <c r="T490" s="214"/>
      <c r="AT490" s="215" t="s">
        <v>169</v>
      </c>
      <c r="AU490" s="215" t="s">
        <v>83</v>
      </c>
      <c r="AV490" s="14" t="s">
        <v>81</v>
      </c>
      <c r="AW490" s="14" t="s">
        <v>34</v>
      </c>
      <c r="AX490" s="14" t="s">
        <v>73</v>
      </c>
      <c r="AY490" s="215" t="s">
        <v>149</v>
      </c>
    </row>
    <row r="491" spans="1:65" s="13" customFormat="1" ht="11.25">
      <c r="B491" s="195"/>
      <c r="C491" s="196"/>
      <c r="D491" s="187" t="s">
        <v>169</v>
      </c>
      <c r="E491" s="197" t="s">
        <v>19</v>
      </c>
      <c r="F491" s="198" t="s">
        <v>2657</v>
      </c>
      <c r="G491" s="196"/>
      <c r="H491" s="199">
        <v>136.4</v>
      </c>
      <c r="I491" s="200"/>
      <c r="J491" s="196"/>
      <c r="K491" s="196"/>
      <c r="L491" s="201"/>
      <c r="M491" s="202"/>
      <c r="N491" s="203"/>
      <c r="O491" s="203"/>
      <c r="P491" s="203"/>
      <c r="Q491" s="203"/>
      <c r="R491" s="203"/>
      <c r="S491" s="203"/>
      <c r="T491" s="204"/>
      <c r="AT491" s="205" t="s">
        <v>169</v>
      </c>
      <c r="AU491" s="205" t="s">
        <v>83</v>
      </c>
      <c r="AV491" s="13" t="s">
        <v>83</v>
      </c>
      <c r="AW491" s="13" t="s">
        <v>34</v>
      </c>
      <c r="AX491" s="13" t="s">
        <v>73</v>
      </c>
      <c r="AY491" s="205" t="s">
        <v>149</v>
      </c>
    </row>
    <row r="492" spans="1:65" s="13" customFormat="1" ht="11.25">
      <c r="B492" s="195"/>
      <c r="C492" s="196"/>
      <c r="D492" s="187" t="s">
        <v>169</v>
      </c>
      <c r="E492" s="197" t="s">
        <v>19</v>
      </c>
      <c r="F492" s="198" t="s">
        <v>2658</v>
      </c>
      <c r="G492" s="196"/>
      <c r="H492" s="199">
        <v>40.6</v>
      </c>
      <c r="I492" s="200"/>
      <c r="J492" s="196"/>
      <c r="K492" s="196"/>
      <c r="L492" s="201"/>
      <c r="M492" s="202"/>
      <c r="N492" s="203"/>
      <c r="O492" s="203"/>
      <c r="P492" s="203"/>
      <c r="Q492" s="203"/>
      <c r="R492" s="203"/>
      <c r="S492" s="203"/>
      <c r="T492" s="204"/>
      <c r="AT492" s="205" t="s">
        <v>169</v>
      </c>
      <c r="AU492" s="205" t="s">
        <v>83</v>
      </c>
      <c r="AV492" s="13" t="s">
        <v>83</v>
      </c>
      <c r="AW492" s="13" t="s">
        <v>34</v>
      </c>
      <c r="AX492" s="13" t="s">
        <v>73</v>
      </c>
      <c r="AY492" s="205" t="s">
        <v>149</v>
      </c>
    </row>
    <row r="493" spans="1:65" s="14" customFormat="1" ht="11.25">
      <c r="B493" s="206"/>
      <c r="C493" s="207"/>
      <c r="D493" s="187" t="s">
        <v>169</v>
      </c>
      <c r="E493" s="208" t="s">
        <v>19</v>
      </c>
      <c r="F493" s="209" t="s">
        <v>821</v>
      </c>
      <c r="G493" s="207"/>
      <c r="H493" s="208" t="s">
        <v>19</v>
      </c>
      <c r="I493" s="210"/>
      <c r="J493" s="207"/>
      <c r="K493" s="207"/>
      <c r="L493" s="211"/>
      <c r="M493" s="212"/>
      <c r="N493" s="213"/>
      <c r="O493" s="213"/>
      <c r="P493" s="213"/>
      <c r="Q493" s="213"/>
      <c r="R493" s="213"/>
      <c r="S493" s="213"/>
      <c r="T493" s="214"/>
      <c r="AT493" s="215" t="s">
        <v>169</v>
      </c>
      <c r="AU493" s="215" t="s">
        <v>83</v>
      </c>
      <c r="AV493" s="14" t="s">
        <v>81</v>
      </c>
      <c r="AW493" s="14" t="s">
        <v>34</v>
      </c>
      <c r="AX493" s="14" t="s">
        <v>73</v>
      </c>
      <c r="AY493" s="215" t="s">
        <v>149</v>
      </c>
    </row>
    <row r="494" spans="1:65" s="13" customFormat="1" ht="11.25">
      <c r="B494" s="195"/>
      <c r="C494" s="196"/>
      <c r="D494" s="187" t="s">
        <v>169</v>
      </c>
      <c r="E494" s="197" t="s">
        <v>19</v>
      </c>
      <c r="F494" s="198" t="s">
        <v>2659</v>
      </c>
      <c r="G494" s="196"/>
      <c r="H494" s="199">
        <v>-11.154999999999999</v>
      </c>
      <c r="I494" s="200"/>
      <c r="J494" s="196"/>
      <c r="K494" s="196"/>
      <c r="L494" s="201"/>
      <c r="M494" s="202"/>
      <c r="N494" s="203"/>
      <c r="O494" s="203"/>
      <c r="P494" s="203"/>
      <c r="Q494" s="203"/>
      <c r="R494" s="203"/>
      <c r="S494" s="203"/>
      <c r="T494" s="204"/>
      <c r="AT494" s="205" t="s">
        <v>169</v>
      </c>
      <c r="AU494" s="205" t="s">
        <v>83</v>
      </c>
      <c r="AV494" s="13" t="s">
        <v>83</v>
      </c>
      <c r="AW494" s="13" t="s">
        <v>34</v>
      </c>
      <c r="AX494" s="13" t="s">
        <v>73</v>
      </c>
      <c r="AY494" s="205" t="s">
        <v>149</v>
      </c>
    </row>
    <row r="495" spans="1:65" s="14" customFormat="1" ht="11.25">
      <c r="B495" s="206"/>
      <c r="C495" s="207"/>
      <c r="D495" s="187" t="s">
        <v>169</v>
      </c>
      <c r="E495" s="208" t="s">
        <v>19</v>
      </c>
      <c r="F495" s="209" t="s">
        <v>773</v>
      </c>
      <c r="G495" s="207"/>
      <c r="H495" s="208" t="s">
        <v>19</v>
      </c>
      <c r="I495" s="210"/>
      <c r="J495" s="207"/>
      <c r="K495" s="207"/>
      <c r="L495" s="211"/>
      <c r="M495" s="212"/>
      <c r="N495" s="213"/>
      <c r="O495" s="213"/>
      <c r="P495" s="213"/>
      <c r="Q495" s="213"/>
      <c r="R495" s="213"/>
      <c r="S495" s="213"/>
      <c r="T495" s="214"/>
      <c r="AT495" s="215" t="s">
        <v>169</v>
      </c>
      <c r="AU495" s="215" t="s">
        <v>83</v>
      </c>
      <c r="AV495" s="14" t="s">
        <v>81</v>
      </c>
      <c r="AW495" s="14" t="s">
        <v>34</v>
      </c>
      <c r="AX495" s="14" t="s">
        <v>73</v>
      </c>
      <c r="AY495" s="215" t="s">
        <v>149</v>
      </c>
    </row>
    <row r="496" spans="1:65" s="13" customFormat="1" ht="11.25">
      <c r="B496" s="195"/>
      <c r="C496" s="196"/>
      <c r="D496" s="187" t="s">
        <v>169</v>
      </c>
      <c r="E496" s="197" t="s">
        <v>19</v>
      </c>
      <c r="F496" s="198" t="s">
        <v>2660</v>
      </c>
      <c r="G496" s="196"/>
      <c r="H496" s="199">
        <v>-18.649999999999999</v>
      </c>
      <c r="I496" s="200"/>
      <c r="J496" s="196"/>
      <c r="K496" s="196"/>
      <c r="L496" s="201"/>
      <c r="M496" s="202"/>
      <c r="N496" s="203"/>
      <c r="O496" s="203"/>
      <c r="P496" s="203"/>
      <c r="Q496" s="203"/>
      <c r="R496" s="203"/>
      <c r="S496" s="203"/>
      <c r="T496" s="204"/>
      <c r="AT496" s="205" t="s">
        <v>169</v>
      </c>
      <c r="AU496" s="205" t="s">
        <v>83</v>
      </c>
      <c r="AV496" s="13" t="s">
        <v>83</v>
      </c>
      <c r="AW496" s="13" t="s">
        <v>34</v>
      </c>
      <c r="AX496" s="13" t="s">
        <v>73</v>
      </c>
      <c r="AY496" s="205" t="s">
        <v>149</v>
      </c>
    </row>
    <row r="497" spans="1:65" s="13" customFormat="1" ht="11.25">
      <c r="B497" s="195"/>
      <c r="C497" s="196"/>
      <c r="D497" s="187" t="s">
        <v>169</v>
      </c>
      <c r="E497" s="197" t="s">
        <v>19</v>
      </c>
      <c r="F497" s="198" t="s">
        <v>2661</v>
      </c>
      <c r="G497" s="196"/>
      <c r="H497" s="199">
        <v>-8.1</v>
      </c>
      <c r="I497" s="200"/>
      <c r="J497" s="196"/>
      <c r="K497" s="196"/>
      <c r="L497" s="201"/>
      <c r="M497" s="202"/>
      <c r="N497" s="203"/>
      <c r="O497" s="203"/>
      <c r="P497" s="203"/>
      <c r="Q497" s="203"/>
      <c r="R497" s="203"/>
      <c r="S497" s="203"/>
      <c r="T497" s="204"/>
      <c r="AT497" s="205" t="s">
        <v>169</v>
      </c>
      <c r="AU497" s="205" t="s">
        <v>83</v>
      </c>
      <c r="AV497" s="13" t="s">
        <v>83</v>
      </c>
      <c r="AW497" s="13" t="s">
        <v>34</v>
      </c>
      <c r="AX497" s="13" t="s">
        <v>73</v>
      </c>
      <c r="AY497" s="205" t="s">
        <v>149</v>
      </c>
    </row>
    <row r="498" spans="1:65" s="2" customFormat="1" ht="21.75" customHeight="1">
      <c r="A498" s="35"/>
      <c r="B498" s="36"/>
      <c r="C498" s="174" t="s">
        <v>761</v>
      </c>
      <c r="D498" s="174" t="s">
        <v>151</v>
      </c>
      <c r="E498" s="175" t="s">
        <v>2027</v>
      </c>
      <c r="F498" s="176" t="s">
        <v>2028</v>
      </c>
      <c r="G498" s="177" t="s">
        <v>154</v>
      </c>
      <c r="H498" s="178">
        <v>139.095</v>
      </c>
      <c r="I498" s="179"/>
      <c r="J498" s="180">
        <f>ROUND(I498*H498,2)</f>
        <v>0</v>
      </c>
      <c r="K498" s="176" t="s">
        <v>155</v>
      </c>
      <c r="L498" s="40"/>
      <c r="M498" s="181" t="s">
        <v>19</v>
      </c>
      <c r="N498" s="182" t="s">
        <v>44</v>
      </c>
      <c r="O498" s="65"/>
      <c r="P498" s="183">
        <f>O498*H498</f>
        <v>0</v>
      </c>
      <c r="Q498" s="183">
        <v>2.3000000000000001E-4</v>
      </c>
      <c r="R498" s="183">
        <f>Q498*H498</f>
        <v>3.1991850000000002E-2</v>
      </c>
      <c r="S498" s="183">
        <v>0</v>
      </c>
      <c r="T498" s="184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185" t="s">
        <v>305</v>
      </c>
      <c r="AT498" s="185" t="s">
        <v>151</v>
      </c>
      <c r="AU498" s="185" t="s">
        <v>83</v>
      </c>
      <c r="AY498" s="18" t="s">
        <v>149</v>
      </c>
      <c r="BE498" s="186">
        <f>IF(N498="základní",J498,0)</f>
        <v>0</v>
      </c>
      <c r="BF498" s="186">
        <f>IF(N498="snížená",J498,0)</f>
        <v>0</v>
      </c>
      <c r="BG498" s="186">
        <f>IF(N498="zákl. přenesená",J498,0)</f>
        <v>0</v>
      </c>
      <c r="BH498" s="186">
        <f>IF(N498="sníž. přenesená",J498,0)</f>
        <v>0</v>
      </c>
      <c r="BI498" s="186">
        <f>IF(N498="nulová",J498,0)</f>
        <v>0</v>
      </c>
      <c r="BJ498" s="18" t="s">
        <v>81</v>
      </c>
      <c r="BK498" s="186">
        <f>ROUND(I498*H498,2)</f>
        <v>0</v>
      </c>
      <c r="BL498" s="18" t="s">
        <v>305</v>
      </c>
      <c r="BM498" s="185" t="s">
        <v>2812</v>
      </c>
    </row>
    <row r="499" spans="1:65" s="2" customFormat="1" ht="19.5">
      <c r="A499" s="35"/>
      <c r="B499" s="36"/>
      <c r="C499" s="37"/>
      <c r="D499" s="187" t="s">
        <v>158</v>
      </c>
      <c r="E499" s="37"/>
      <c r="F499" s="188" t="s">
        <v>2030</v>
      </c>
      <c r="G499" s="37"/>
      <c r="H499" s="37"/>
      <c r="I499" s="189"/>
      <c r="J499" s="37"/>
      <c r="K499" s="37"/>
      <c r="L499" s="40"/>
      <c r="M499" s="190"/>
      <c r="N499" s="191"/>
      <c r="O499" s="65"/>
      <c r="P499" s="65"/>
      <c r="Q499" s="65"/>
      <c r="R499" s="65"/>
      <c r="S499" s="65"/>
      <c r="T499" s="66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T499" s="18" t="s">
        <v>158</v>
      </c>
      <c r="AU499" s="18" t="s">
        <v>83</v>
      </c>
    </row>
    <row r="500" spans="1:65" s="2" customFormat="1" ht="11.25">
      <c r="A500" s="35"/>
      <c r="B500" s="36"/>
      <c r="C500" s="37"/>
      <c r="D500" s="192" t="s">
        <v>160</v>
      </c>
      <c r="E500" s="37"/>
      <c r="F500" s="193" t="s">
        <v>2031</v>
      </c>
      <c r="G500" s="37"/>
      <c r="H500" s="37"/>
      <c r="I500" s="189"/>
      <c r="J500" s="37"/>
      <c r="K500" s="37"/>
      <c r="L500" s="40"/>
      <c r="M500" s="190"/>
      <c r="N500" s="191"/>
      <c r="O500" s="65"/>
      <c r="P500" s="65"/>
      <c r="Q500" s="65"/>
      <c r="R500" s="65"/>
      <c r="S500" s="65"/>
      <c r="T500" s="66"/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T500" s="18" t="s">
        <v>160</v>
      </c>
      <c r="AU500" s="18" t="s">
        <v>83</v>
      </c>
    </row>
    <row r="501" spans="1:65" s="12" customFormat="1" ht="22.9" customHeight="1">
      <c r="B501" s="158"/>
      <c r="C501" s="159"/>
      <c r="D501" s="160" t="s">
        <v>72</v>
      </c>
      <c r="E501" s="172" t="s">
        <v>2088</v>
      </c>
      <c r="F501" s="172" t="s">
        <v>2089</v>
      </c>
      <c r="G501" s="159"/>
      <c r="H501" s="159"/>
      <c r="I501" s="162"/>
      <c r="J501" s="173">
        <f>BK501</f>
        <v>0</v>
      </c>
      <c r="K501" s="159"/>
      <c r="L501" s="164"/>
      <c r="M501" s="165"/>
      <c r="N501" s="166"/>
      <c r="O501" s="166"/>
      <c r="P501" s="167">
        <f>SUM(P502:P513)</f>
        <v>0</v>
      </c>
      <c r="Q501" s="166"/>
      <c r="R501" s="167">
        <f>SUM(R502:R513)</f>
        <v>0.17147992000000001</v>
      </c>
      <c r="S501" s="166"/>
      <c r="T501" s="168">
        <f>SUM(T502:T513)</f>
        <v>3.6410119999999997E-2</v>
      </c>
      <c r="AR501" s="169" t="s">
        <v>83</v>
      </c>
      <c r="AT501" s="170" t="s">
        <v>72</v>
      </c>
      <c r="AU501" s="170" t="s">
        <v>81</v>
      </c>
      <c r="AY501" s="169" t="s">
        <v>149</v>
      </c>
      <c r="BK501" s="171">
        <f>SUM(BK502:BK513)</f>
        <v>0</v>
      </c>
    </row>
    <row r="502" spans="1:65" s="2" customFormat="1" ht="16.5" customHeight="1">
      <c r="A502" s="35"/>
      <c r="B502" s="36"/>
      <c r="C502" s="174" t="s">
        <v>767</v>
      </c>
      <c r="D502" s="174" t="s">
        <v>151</v>
      </c>
      <c r="E502" s="175" t="s">
        <v>2813</v>
      </c>
      <c r="F502" s="176" t="s">
        <v>2814</v>
      </c>
      <c r="G502" s="177" t="s">
        <v>154</v>
      </c>
      <c r="H502" s="178">
        <v>117.452</v>
      </c>
      <c r="I502" s="179"/>
      <c r="J502" s="180">
        <f>ROUND(I502*H502,2)</f>
        <v>0</v>
      </c>
      <c r="K502" s="176" t="s">
        <v>155</v>
      </c>
      <c r="L502" s="40"/>
      <c r="M502" s="181" t="s">
        <v>19</v>
      </c>
      <c r="N502" s="182" t="s">
        <v>44</v>
      </c>
      <c r="O502" s="65"/>
      <c r="P502" s="183">
        <f>O502*H502</f>
        <v>0</v>
      </c>
      <c r="Q502" s="183">
        <v>1E-3</v>
      </c>
      <c r="R502" s="183">
        <f>Q502*H502</f>
        <v>0.117452</v>
      </c>
      <c r="S502" s="183">
        <v>3.1E-4</v>
      </c>
      <c r="T502" s="184">
        <f>S502*H502</f>
        <v>3.6410119999999997E-2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185" t="s">
        <v>305</v>
      </c>
      <c r="AT502" s="185" t="s">
        <v>151</v>
      </c>
      <c r="AU502" s="185" t="s">
        <v>83</v>
      </c>
      <c r="AY502" s="18" t="s">
        <v>149</v>
      </c>
      <c r="BE502" s="186">
        <f>IF(N502="základní",J502,0)</f>
        <v>0</v>
      </c>
      <c r="BF502" s="186">
        <f>IF(N502="snížená",J502,0)</f>
        <v>0</v>
      </c>
      <c r="BG502" s="186">
        <f>IF(N502="zákl. přenesená",J502,0)</f>
        <v>0</v>
      </c>
      <c r="BH502" s="186">
        <f>IF(N502="sníž. přenesená",J502,0)</f>
        <v>0</v>
      </c>
      <c r="BI502" s="186">
        <f>IF(N502="nulová",J502,0)</f>
        <v>0</v>
      </c>
      <c r="BJ502" s="18" t="s">
        <v>81</v>
      </c>
      <c r="BK502" s="186">
        <f>ROUND(I502*H502,2)</f>
        <v>0</v>
      </c>
      <c r="BL502" s="18" t="s">
        <v>305</v>
      </c>
      <c r="BM502" s="185" t="s">
        <v>2815</v>
      </c>
    </row>
    <row r="503" spans="1:65" s="2" customFormat="1" ht="11.25">
      <c r="A503" s="35"/>
      <c r="B503" s="36"/>
      <c r="C503" s="37"/>
      <c r="D503" s="187" t="s">
        <v>158</v>
      </c>
      <c r="E503" s="37"/>
      <c r="F503" s="188" t="s">
        <v>2816</v>
      </c>
      <c r="G503" s="37"/>
      <c r="H503" s="37"/>
      <c r="I503" s="189"/>
      <c r="J503" s="37"/>
      <c r="K503" s="37"/>
      <c r="L503" s="40"/>
      <c r="M503" s="190"/>
      <c r="N503" s="191"/>
      <c r="O503" s="65"/>
      <c r="P503" s="65"/>
      <c r="Q503" s="65"/>
      <c r="R503" s="65"/>
      <c r="S503" s="65"/>
      <c r="T503" s="66"/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T503" s="18" t="s">
        <v>158</v>
      </c>
      <c r="AU503" s="18" t="s">
        <v>83</v>
      </c>
    </row>
    <row r="504" spans="1:65" s="2" customFormat="1" ht="11.25">
      <c r="A504" s="35"/>
      <c r="B504" s="36"/>
      <c r="C504" s="37"/>
      <c r="D504" s="192" t="s">
        <v>160</v>
      </c>
      <c r="E504" s="37"/>
      <c r="F504" s="193" t="s">
        <v>2817</v>
      </c>
      <c r="G504" s="37"/>
      <c r="H504" s="37"/>
      <c r="I504" s="189"/>
      <c r="J504" s="37"/>
      <c r="K504" s="37"/>
      <c r="L504" s="40"/>
      <c r="M504" s="190"/>
      <c r="N504" s="191"/>
      <c r="O504" s="65"/>
      <c r="P504" s="65"/>
      <c r="Q504" s="65"/>
      <c r="R504" s="65"/>
      <c r="S504" s="65"/>
      <c r="T504" s="66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T504" s="18" t="s">
        <v>160</v>
      </c>
      <c r="AU504" s="18" t="s">
        <v>83</v>
      </c>
    </row>
    <row r="505" spans="1:65" s="14" customFormat="1" ht="11.25">
      <c r="B505" s="206"/>
      <c r="C505" s="207"/>
      <c r="D505" s="187" t="s">
        <v>169</v>
      </c>
      <c r="E505" s="208" t="s">
        <v>19</v>
      </c>
      <c r="F505" s="209" t="s">
        <v>2818</v>
      </c>
      <c r="G505" s="207"/>
      <c r="H505" s="208" t="s">
        <v>19</v>
      </c>
      <c r="I505" s="210"/>
      <c r="J505" s="207"/>
      <c r="K505" s="207"/>
      <c r="L505" s="211"/>
      <c r="M505" s="212"/>
      <c r="N505" s="213"/>
      <c r="O505" s="213"/>
      <c r="P505" s="213"/>
      <c r="Q505" s="213"/>
      <c r="R505" s="213"/>
      <c r="S505" s="213"/>
      <c r="T505" s="214"/>
      <c r="AT505" s="215" t="s">
        <v>169</v>
      </c>
      <c r="AU505" s="215" t="s">
        <v>83</v>
      </c>
      <c r="AV505" s="14" t="s">
        <v>81</v>
      </c>
      <c r="AW505" s="14" t="s">
        <v>34</v>
      </c>
      <c r="AX505" s="14" t="s">
        <v>73</v>
      </c>
      <c r="AY505" s="215" t="s">
        <v>149</v>
      </c>
    </row>
    <row r="506" spans="1:65" s="13" customFormat="1" ht="11.25">
      <c r="B506" s="195"/>
      <c r="C506" s="196"/>
      <c r="D506" s="187" t="s">
        <v>169</v>
      </c>
      <c r="E506" s="197" t="s">
        <v>19</v>
      </c>
      <c r="F506" s="198" t="s">
        <v>2819</v>
      </c>
      <c r="G506" s="196"/>
      <c r="H506" s="199">
        <v>76.98</v>
      </c>
      <c r="I506" s="200"/>
      <c r="J506" s="196"/>
      <c r="K506" s="196"/>
      <c r="L506" s="201"/>
      <c r="M506" s="202"/>
      <c r="N506" s="203"/>
      <c r="O506" s="203"/>
      <c r="P506" s="203"/>
      <c r="Q506" s="203"/>
      <c r="R506" s="203"/>
      <c r="S506" s="203"/>
      <c r="T506" s="204"/>
      <c r="AT506" s="205" t="s">
        <v>169</v>
      </c>
      <c r="AU506" s="205" t="s">
        <v>83</v>
      </c>
      <c r="AV506" s="13" t="s">
        <v>83</v>
      </c>
      <c r="AW506" s="13" t="s">
        <v>34</v>
      </c>
      <c r="AX506" s="13" t="s">
        <v>73</v>
      </c>
      <c r="AY506" s="205" t="s">
        <v>149</v>
      </c>
    </row>
    <row r="507" spans="1:65" s="13" customFormat="1" ht="11.25">
      <c r="B507" s="195"/>
      <c r="C507" s="196"/>
      <c r="D507" s="187" t="s">
        <v>169</v>
      </c>
      <c r="E507" s="197" t="s">
        <v>19</v>
      </c>
      <c r="F507" s="198" t="s">
        <v>2820</v>
      </c>
      <c r="G507" s="196"/>
      <c r="H507" s="199">
        <v>40.472000000000001</v>
      </c>
      <c r="I507" s="200"/>
      <c r="J507" s="196"/>
      <c r="K507" s="196"/>
      <c r="L507" s="201"/>
      <c r="M507" s="202"/>
      <c r="N507" s="203"/>
      <c r="O507" s="203"/>
      <c r="P507" s="203"/>
      <c r="Q507" s="203"/>
      <c r="R507" s="203"/>
      <c r="S507" s="203"/>
      <c r="T507" s="204"/>
      <c r="AT507" s="205" t="s">
        <v>169</v>
      </c>
      <c r="AU507" s="205" t="s">
        <v>83</v>
      </c>
      <c r="AV507" s="13" t="s">
        <v>83</v>
      </c>
      <c r="AW507" s="13" t="s">
        <v>34</v>
      </c>
      <c r="AX507" s="13" t="s">
        <v>73</v>
      </c>
      <c r="AY507" s="205" t="s">
        <v>149</v>
      </c>
    </row>
    <row r="508" spans="1:65" s="2" customFormat="1" ht="16.5" customHeight="1">
      <c r="A508" s="35"/>
      <c r="B508" s="36"/>
      <c r="C508" s="174" t="s">
        <v>777</v>
      </c>
      <c r="D508" s="174" t="s">
        <v>151</v>
      </c>
      <c r="E508" s="175" t="s">
        <v>2091</v>
      </c>
      <c r="F508" s="176" t="s">
        <v>2092</v>
      </c>
      <c r="G508" s="177" t="s">
        <v>154</v>
      </c>
      <c r="H508" s="178">
        <v>117.452</v>
      </c>
      <c r="I508" s="179"/>
      <c r="J508" s="180">
        <f>ROUND(I508*H508,2)</f>
        <v>0</v>
      </c>
      <c r="K508" s="176" t="s">
        <v>155</v>
      </c>
      <c r="L508" s="40"/>
      <c r="M508" s="181" t="s">
        <v>19</v>
      </c>
      <c r="N508" s="182" t="s">
        <v>44</v>
      </c>
      <c r="O508" s="65"/>
      <c r="P508" s="183">
        <f>O508*H508</f>
        <v>0</v>
      </c>
      <c r="Q508" s="183">
        <v>2.0000000000000001E-4</v>
      </c>
      <c r="R508" s="183">
        <f>Q508*H508</f>
        <v>2.3490400000000002E-2</v>
      </c>
      <c r="S508" s="183">
        <v>0</v>
      </c>
      <c r="T508" s="184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185" t="s">
        <v>305</v>
      </c>
      <c r="AT508" s="185" t="s">
        <v>151</v>
      </c>
      <c r="AU508" s="185" t="s">
        <v>83</v>
      </c>
      <c r="AY508" s="18" t="s">
        <v>149</v>
      </c>
      <c r="BE508" s="186">
        <f>IF(N508="základní",J508,0)</f>
        <v>0</v>
      </c>
      <c r="BF508" s="186">
        <f>IF(N508="snížená",J508,0)</f>
        <v>0</v>
      </c>
      <c r="BG508" s="186">
        <f>IF(N508="zákl. přenesená",J508,0)</f>
        <v>0</v>
      </c>
      <c r="BH508" s="186">
        <f>IF(N508="sníž. přenesená",J508,0)</f>
        <v>0</v>
      </c>
      <c r="BI508" s="186">
        <f>IF(N508="nulová",J508,0)</f>
        <v>0</v>
      </c>
      <c r="BJ508" s="18" t="s">
        <v>81</v>
      </c>
      <c r="BK508" s="186">
        <f>ROUND(I508*H508,2)</f>
        <v>0</v>
      </c>
      <c r="BL508" s="18" t="s">
        <v>305</v>
      </c>
      <c r="BM508" s="185" t="s">
        <v>2821</v>
      </c>
    </row>
    <row r="509" spans="1:65" s="2" customFormat="1" ht="11.25">
      <c r="A509" s="35"/>
      <c r="B509" s="36"/>
      <c r="C509" s="37"/>
      <c r="D509" s="187" t="s">
        <v>158</v>
      </c>
      <c r="E509" s="37"/>
      <c r="F509" s="188" t="s">
        <v>2094</v>
      </c>
      <c r="G509" s="37"/>
      <c r="H509" s="37"/>
      <c r="I509" s="189"/>
      <c r="J509" s="37"/>
      <c r="K509" s="37"/>
      <c r="L509" s="40"/>
      <c r="M509" s="190"/>
      <c r="N509" s="191"/>
      <c r="O509" s="65"/>
      <c r="P509" s="65"/>
      <c r="Q509" s="65"/>
      <c r="R509" s="65"/>
      <c r="S509" s="65"/>
      <c r="T509" s="66"/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T509" s="18" t="s">
        <v>158</v>
      </c>
      <c r="AU509" s="18" t="s">
        <v>83</v>
      </c>
    </row>
    <row r="510" spans="1:65" s="2" customFormat="1" ht="11.25">
      <c r="A510" s="35"/>
      <c r="B510" s="36"/>
      <c r="C510" s="37"/>
      <c r="D510" s="192" t="s">
        <v>160</v>
      </c>
      <c r="E510" s="37"/>
      <c r="F510" s="193" t="s">
        <v>2095</v>
      </c>
      <c r="G510" s="37"/>
      <c r="H510" s="37"/>
      <c r="I510" s="189"/>
      <c r="J510" s="37"/>
      <c r="K510" s="37"/>
      <c r="L510" s="40"/>
      <c r="M510" s="190"/>
      <c r="N510" s="191"/>
      <c r="O510" s="65"/>
      <c r="P510" s="65"/>
      <c r="Q510" s="65"/>
      <c r="R510" s="65"/>
      <c r="S510" s="65"/>
      <c r="T510" s="66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T510" s="18" t="s">
        <v>160</v>
      </c>
      <c r="AU510" s="18" t="s">
        <v>83</v>
      </c>
    </row>
    <row r="511" spans="1:65" s="2" customFormat="1" ht="16.5" customHeight="1">
      <c r="A511" s="35"/>
      <c r="B511" s="36"/>
      <c r="C511" s="174" t="s">
        <v>784</v>
      </c>
      <c r="D511" s="174" t="s">
        <v>151</v>
      </c>
      <c r="E511" s="175" t="s">
        <v>2098</v>
      </c>
      <c r="F511" s="176" t="s">
        <v>2099</v>
      </c>
      <c r="G511" s="177" t="s">
        <v>154</v>
      </c>
      <c r="H511" s="178">
        <v>117.452</v>
      </c>
      <c r="I511" s="179"/>
      <c r="J511" s="180">
        <f>ROUND(I511*H511,2)</f>
        <v>0</v>
      </c>
      <c r="K511" s="176" t="s">
        <v>155</v>
      </c>
      <c r="L511" s="40"/>
      <c r="M511" s="181" t="s">
        <v>19</v>
      </c>
      <c r="N511" s="182" t="s">
        <v>44</v>
      </c>
      <c r="O511" s="65"/>
      <c r="P511" s="183">
        <f>O511*H511</f>
        <v>0</v>
      </c>
      <c r="Q511" s="183">
        <v>2.5999999999999998E-4</v>
      </c>
      <c r="R511" s="183">
        <f>Q511*H511</f>
        <v>3.0537519999999999E-2</v>
      </c>
      <c r="S511" s="183">
        <v>0</v>
      </c>
      <c r="T511" s="184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185" t="s">
        <v>305</v>
      </c>
      <c r="AT511" s="185" t="s">
        <v>151</v>
      </c>
      <c r="AU511" s="185" t="s">
        <v>83</v>
      </c>
      <c r="AY511" s="18" t="s">
        <v>149</v>
      </c>
      <c r="BE511" s="186">
        <f>IF(N511="základní",J511,0)</f>
        <v>0</v>
      </c>
      <c r="BF511" s="186">
        <f>IF(N511="snížená",J511,0)</f>
        <v>0</v>
      </c>
      <c r="BG511" s="186">
        <f>IF(N511="zákl. přenesená",J511,0)</f>
        <v>0</v>
      </c>
      <c r="BH511" s="186">
        <f>IF(N511="sníž. přenesená",J511,0)</f>
        <v>0</v>
      </c>
      <c r="BI511" s="186">
        <f>IF(N511="nulová",J511,0)</f>
        <v>0</v>
      </c>
      <c r="BJ511" s="18" t="s">
        <v>81</v>
      </c>
      <c r="BK511" s="186">
        <f>ROUND(I511*H511,2)</f>
        <v>0</v>
      </c>
      <c r="BL511" s="18" t="s">
        <v>305</v>
      </c>
      <c r="BM511" s="185" t="s">
        <v>2822</v>
      </c>
    </row>
    <row r="512" spans="1:65" s="2" customFormat="1" ht="11.25">
      <c r="A512" s="35"/>
      <c r="B512" s="36"/>
      <c r="C512" s="37"/>
      <c r="D512" s="187" t="s">
        <v>158</v>
      </c>
      <c r="E512" s="37"/>
      <c r="F512" s="188" t="s">
        <v>2101</v>
      </c>
      <c r="G512" s="37"/>
      <c r="H512" s="37"/>
      <c r="I512" s="189"/>
      <c r="J512" s="37"/>
      <c r="K512" s="37"/>
      <c r="L512" s="40"/>
      <c r="M512" s="190"/>
      <c r="N512" s="191"/>
      <c r="O512" s="65"/>
      <c r="P512" s="65"/>
      <c r="Q512" s="65"/>
      <c r="R512" s="65"/>
      <c r="S512" s="65"/>
      <c r="T512" s="66"/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T512" s="18" t="s">
        <v>158</v>
      </c>
      <c r="AU512" s="18" t="s">
        <v>83</v>
      </c>
    </row>
    <row r="513" spans="1:47" s="2" customFormat="1" ht="11.25">
      <c r="A513" s="35"/>
      <c r="B513" s="36"/>
      <c r="C513" s="37"/>
      <c r="D513" s="192" t="s">
        <v>160</v>
      </c>
      <c r="E513" s="37"/>
      <c r="F513" s="193" t="s">
        <v>2102</v>
      </c>
      <c r="G513" s="37"/>
      <c r="H513" s="37"/>
      <c r="I513" s="189"/>
      <c r="J513" s="37"/>
      <c r="K513" s="37"/>
      <c r="L513" s="40"/>
      <c r="M513" s="240"/>
      <c r="N513" s="241"/>
      <c r="O513" s="242"/>
      <c r="P513" s="242"/>
      <c r="Q513" s="242"/>
      <c r="R513" s="242"/>
      <c r="S513" s="242"/>
      <c r="T513" s="243"/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T513" s="18" t="s">
        <v>160</v>
      </c>
      <c r="AU513" s="18" t="s">
        <v>83</v>
      </c>
    </row>
    <row r="514" spans="1:47" s="2" customFormat="1" ht="6.95" customHeight="1">
      <c r="A514" s="35"/>
      <c r="B514" s="48"/>
      <c r="C514" s="49"/>
      <c r="D514" s="49"/>
      <c r="E514" s="49"/>
      <c r="F514" s="49"/>
      <c r="G514" s="49"/>
      <c r="H514" s="49"/>
      <c r="I514" s="49"/>
      <c r="J514" s="49"/>
      <c r="K514" s="49"/>
      <c r="L514" s="40"/>
      <c r="M514" s="3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</row>
  </sheetData>
  <sheetProtection algorithmName="SHA-512" hashValue="3C37l0RIfBcisDehDjtaMnQpI+j/z09aVxBUBwgs0vffdgp8JvtvF3lcZHPNNOgGfhiQNUNbHG1UUpfWAX3z3g==" saltValue="nBdPyvfgvJBaJ4cCQNXCYebKdDIqMpRc/k89iW0XSBNTo4i/c3GY/ZxVwZSSKUKcJ8XT9aW++ua0ov+j0jVbDA==" spinCount="100000" sheet="1" objects="1" scenarios="1" formatColumns="0" formatRows="0" autoFilter="0"/>
  <autoFilter ref="C96:K513" xr:uid="{00000000-0009-0000-0000-000005000000}"/>
  <mergeCells count="9">
    <mergeCell ref="E50:H50"/>
    <mergeCell ref="E87:H87"/>
    <mergeCell ref="E89:H89"/>
    <mergeCell ref="L2:V2"/>
    <mergeCell ref="E7:H7"/>
    <mergeCell ref="E9:H9"/>
    <mergeCell ref="E18:H18"/>
    <mergeCell ref="E27:H27"/>
    <mergeCell ref="E48:H48"/>
  </mergeCells>
  <hyperlinks>
    <hyperlink ref="F102" r:id="rId1" xr:uid="{00000000-0004-0000-0500-000000000000}"/>
    <hyperlink ref="F113" r:id="rId2" xr:uid="{00000000-0004-0000-0500-000001000000}"/>
    <hyperlink ref="F118" r:id="rId3" xr:uid="{00000000-0004-0000-0500-000002000000}"/>
    <hyperlink ref="F121" r:id="rId4" xr:uid="{00000000-0004-0000-0500-000003000000}"/>
    <hyperlink ref="F125" r:id="rId5" xr:uid="{00000000-0004-0000-0500-000004000000}"/>
    <hyperlink ref="F128" r:id="rId6" xr:uid="{00000000-0004-0000-0500-000005000000}"/>
    <hyperlink ref="F133" r:id="rId7" xr:uid="{00000000-0004-0000-0500-000006000000}"/>
    <hyperlink ref="F145" r:id="rId8" xr:uid="{00000000-0004-0000-0500-000007000000}"/>
    <hyperlink ref="F154" r:id="rId9" xr:uid="{00000000-0004-0000-0500-000008000000}"/>
    <hyperlink ref="F165" r:id="rId10" xr:uid="{00000000-0004-0000-0500-000009000000}"/>
    <hyperlink ref="F174" r:id="rId11" xr:uid="{00000000-0004-0000-0500-00000A000000}"/>
    <hyperlink ref="F185" r:id="rId12" xr:uid="{00000000-0004-0000-0500-00000B000000}"/>
    <hyperlink ref="F201" r:id="rId13" xr:uid="{00000000-0004-0000-0500-00000C000000}"/>
    <hyperlink ref="F217" r:id="rId14" xr:uid="{00000000-0004-0000-0500-00000D000000}"/>
    <hyperlink ref="F228" r:id="rId15" xr:uid="{00000000-0004-0000-0500-00000E000000}"/>
    <hyperlink ref="F239" r:id="rId16" xr:uid="{00000000-0004-0000-0500-00000F000000}"/>
    <hyperlink ref="F249" r:id="rId17" xr:uid="{00000000-0004-0000-0500-000010000000}"/>
    <hyperlink ref="F260" r:id="rId18" xr:uid="{00000000-0004-0000-0500-000011000000}"/>
    <hyperlink ref="F272" r:id="rId19" xr:uid="{00000000-0004-0000-0500-000012000000}"/>
    <hyperlink ref="F276" r:id="rId20" xr:uid="{00000000-0004-0000-0500-000013000000}"/>
    <hyperlink ref="F281" r:id="rId21" xr:uid="{00000000-0004-0000-0500-000014000000}"/>
    <hyperlink ref="F286" r:id="rId22" xr:uid="{00000000-0004-0000-0500-000015000000}"/>
    <hyperlink ref="F291" r:id="rId23" xr:uid="{00000000-0004-0000-0500-000016000000}"/>
    <hyperlink ref="F301" r:id="rId24" xr:uid="{00000000-0004-0000-0500-000017000000}"/>
    <hyperlink ref="F307" r:id="rId25" xr:uid="{00000000-0004-0000-0500-000018000000}"/>
    <hyperlink ref="F310" r:id="rId26" xr:uid="{00000000-0004-0000-0500-000019000000}"/>
    <hyperlink ref="F313" r:id="rId27" xr:uid="{00000000-0004-0000-0500-00001A000000}"/>
    <hyperlink ref="F318" r:id="rId28" xr:uid="{00000000-0004-0000-0500-00001B000000}"/>
    <hyperlink ref="F322" r:id="rId29" xr:uid="{00000000-0004-0000-0500-00001C000000}"/>
    <hyperlink ref="F327" r:id="rId30" xr:uid="{00000000-0004-0000-0500-00001D000000}"/>
    <hyperlink ref="F335" r:id="rId31" xr:uid="{00000000-0004-0000-0500-00001E000000}"/>
    <hyperlink ref="F339" r:id="rId32" xr:uid="{00000000-0004-0000-0500-00001F000000}"/>
    <hyperlink ref="F343" r:id="rId33" xr:uid="{00000000-0004-0000-0500-000020000000}"/>
    <hyperlink ref="F347" r:id="rId34" xr:uid="{00000000-0004-0000-0500-000021000000}"/>
    <hyperlink ref="F351" r:id="rId35" xr:uid="{00000000-0004-0000-0500-000022000000}"/>
    <hyperlink ref="F355" r:id="rId36" xr:uid="{00000000-0004-0000-0500-000023000000}"/>
    <hyperlink ref="F359" r:id="rId37" xr:uid="{00000000-0004-0000-0500-000024000000}"/>
    <hyperlink ref="F363" r:id="rId38" xr:uid="{00000000-0004-0000-0500-000025000000}"/>
    <hyperlink ref="F367" r:id="rId39" xr:uid="{00000000-0004-0000-0500-000026000000}"/>
    <hyperlink ref="F371" r:id="rId40" xr:uid="{00000000-0004-0000-0500-000027000000}"/>
    <hyperlink ref="F375" r:id="rId41" xr:uid="{00000000-0004-0000-0500-000028000000}"/>
    <hyperlink ref="F379" r:id="rId42" xr:uid="{00000000-0004-0000-0500-000029000000}"/>
    <hyperlink ref="F383" r:id="rId43" xr:uid="{00000000-0004-0000-0500-00002A000000}"/>
    <hyperlink ref="F387" r:id="rId44" xr:uid="{00000000-0004-0000-0500-00002B000000}"/>
    <hyperlink ref="F390" r:id="rId45" xr:uid="{00000000-0004-0000-0500-00002C000000}"/>
    <hyperlink ref="F394" r:id="rId46" xr:uid="{00000000-0004-0000-0500-00002D000000}"/>
    <hyperlink ref="F398" r:id="rId47" xr:uid="{00000000-0004-0000-0500-00002E000000}"/>
    <hyperlink ref="F402" r:id="rId48" xr:uid="{00000000-0004-0000-0500-00002F000000}"/>
    <hyperlink ref="F406" r:id="rId49" xr:uid="{00000000-0004-0000-0500-000030000000}"/>
    <hyperlink ref="F411" r:id="rId50" xr:uid="{00000000-0004-0000-0500-000031000000}"/>
    <hyperlink ref="F415" r:id="rId51" xr:uid="{00000000-0004-0000-0500-000032000000}"/>
    <hyperlink ref="F419" r:id="rId52" xr:uid="{00000000-0004-0000-0500-000033000000}"/>
    <hyperlink ref="F423" r:id="rId53" xr:uid="{00000000-0004-0000-0500-000034000000}"/>
    <hyperlink ref="F427" r:id="rId54" xr:uid="{00000000-0004-0000-0500-000035000000}"/>
    <hyperlink ref="F431" r:id="rId55" xr:uid="{00000000-0004-0000-0500-000036000000}"/>
    <hyperlink ref="F438" r:id="rId56" xr:uid="{00000000-0004-0000-0500-000037000000}"/>
    <hyperlink ref="F442" r:id="rId57" xr:uid="{00000000-0004-0000-0500-000038000000}"/>
    <hyperlink ref="F454" r:id="rId58" xr:uid="{00000000-0004-0000-0500-000039000000}"/>
    <hyperlink ref="F460" r:id="rId59" xr:uid="{00000000-0004-0000-0500-00003A000000}"/>
    <hyperlink ref="F464" r:id="rId60" xr:uid="{00000000-0004-0000-0500-00003B000000}"/>
    <hyperlink ref="F474" r:id="rId61" xr:uid="{00000000-0004-0000-0500-00003C000000}"/>
    <hyperlink ref="F478" r:id="rId62" xr:uid="{00000000-0004-0000-0500-00003D000000}"/>
    <hyperlink ref="F483" r:id="rId63" xr:uid="{00000000-0004-0000-0500-00003E000000}"/>
    <hyperlink ref="F486" r:id="rId64" xr:uid="{00000000-0004-0000-0500-00003F000000}"/>
    <hyperlink ref="F489" r:id="rId65" xr:uid="{00000000-0004-0000-0500-000040000000}"/>
    <hyperlink ref="F500" r:id="rId66" xr:uid="{00000000-0004-0000-0500-000041000000}"/>
    <hyperlink ref="F504" r:id="rId67" xr:uid="{00000000-0004-0000-0500-000042000000}"/>
    <hyperlink ref="F510" r:id="rId68" xr:uid="{00000000-0004-0000-0500-000043000000}"/>
    <hyperlink ref="F513" r:id="rId69" xr:uid="{00000000-0004-0000-0500-00004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2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99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100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5" t="str">
        <f>'Rekapitulace stavby'!K6</f>
        <v>Karlovy Vary TO - oprava objektů v areálu TO (statika, zpevněné plochy)</v>
      </c>
      <c r="F7" s="366"/>
      <c r="G7" s="366"/>
      <c r="H7" s="366"/>
      <c r="L7" s="21"/>
    </row>
    <row r="8" spans="1:46" s="2" customFormat="1" ht="12" customHeight="1">
      <c r="A8" s="35"/>
      <c r="B8" s="40"/>
      <c r="C8" s="35"/>
      <c r="D8" s="106" t="s">
        <v>101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7" t="s">
        <v>2823</v>
      </c>
      <c r="F9" s="368"/>
      <c r="G9" s="368"/>
      <c r="H9" s="368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11. 9. 2023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30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9" t="str">
        <f>'Rekapitulace stavby'!E14</f>
        <v>Vyplň údaj</v>
      </c>
      <c r="F18" s="370"/>
      <c r="G18" s="370"/>
      <c r="H18" s="370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32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33</v>
      </c>
      <c r="F21" s="35"/>
      <c r="G21" s="35"/>
      <c r="H21" s="35"/>
      <c r="I21" s="106" t="s">
        <v>29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35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0"/>
      <c r="B27" s="111"/>
      <c r="C27" s="110"/>
      <c r="D27" s="110"/>
      <c r="E27" s="371" t="s">
        <v>38</v>
      </c>
      <c r="F27" s="371"/>
      <c r="G27" s="371"/>
      <c r="H27" s="371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ROUND(J85,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ROUND((SUM(BE85:BE127)),  2)</f>
        <v>0</v>
      </c>
      <c r="G33" s="35"/>
      <c r="H33" s="35"/>
      <c r="I33" s="119">
        <v>0.21</v>
      </c>
      <c r="J33" s="118">
        <f>ROUND(((SUM(BE85:BE127))*I33),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ROUND((SUM(BF85:BF127)),  2)</f>
        <v>0</v>
      </c>
      <c r="G34" s="35"/>
      <c r="H34" s="35"/>
      <c r="I34" s="119">
        <v>0.15</v>
      </c>
      <c r="J34" s="118">
        <f>ROUND(((SUM(BF85:BF127))*I34),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ROUND((SUM(BG85:BG127)),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ROUND((SUM(BH85:BH127)),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ROUND((SUM(BI85:BI127)),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2" t="str">
        <f>E7</f>
        <v>Karlovy Vary TO - oprava objektů v areálu TO (statika, zpevněné plochy)</v>
      </c>
      <c r="F48" s="373"/>
      <c r="G48" s="373"/>
      <c r="H48" s="373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101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5" t="str">
        <f>E9</f>
        <v>VON - Vedlejší a ostatní náklady</v>
      </c>
      <c r="F50" s="374"/>
      <c r="G50" s="374"/>
      <c r="H50" s="374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KV Bohatice</v>
      </c>
      <c r="G52" s="37"/>
      <c r="H52" s="37"/>
      <c r="I52" s="30" t="s">
        <v>23</v>
      </c>
      <c r="J52" s="60" t="str">
        <f>IF(J12="","",J12)</f>
        <v>11. 9. 2023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Správa železnic, státní organizace OŘ UNL</v>
      </c>
      <c r="G54" s="37"/>
      <c r="H54" s="37"/>
      <c r="I54" s="30" t="s">
        <v>32</v>
      </c>
      <c r="J54" s="33" t="str">
        <f>E21</f>
        <v>Ing. Miloš Trnka, Karlovy Vary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104</v>
      </c>
      <c r="D57" s="132"/>
      <c r="E57" s="132"/>
      <c r="F57" s="132"/>
      <c r="G57" s="132"/>
      <c r="H57" s="132"/>
      <c r="I57" s="132"/>
      <c r="J57" s="133" t="s">
        <v>105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J85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106</v>
      </c>
    </row>
    <row r="60" spans="1:47" s="9" customFormat="1" ht="24.95" customHeight="1">
      <c r="B60" s="135"/>
      <c r="C60" s="136"/>
      <c r="D60" s="137" t="s">
        <v>2824</v>
      </c>
      <c r="E60" s="138"/>
      <c r="F60" s="138"/>
      <c r="G60" s="138"/>
      <c r="H60" s="138"/>
      <c r="I60" s="138"/>
      <c r="J60" s="139">
        <f>J86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2825</v>
      </c>
      <c r="E61" s="144"/>
      <c r="F61" s="144"/>
      <c r="G61" s="144"/>
      <c r="H61" s="144"/>
      <c r="I61" s="144"/>
      <c r="J61" s="145">
        <f>J87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2826</v>
      </c>
      <c r="E62" s="144"/>
      <c r="F62" s="144"/>
      <c r="G62" s="144"/>
      <c r="H62" s="144"/>
      <c r="I62" s="144"/>
      <c r="J62" s="145">
        <f>J100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2827</v>
      </c>
      <c r="E63" s="144"/>
      <c r="F63" s="144"/>
      <c r="G63" s="144"/>
      <c r="H63" s="144"/>
      <c r="I63" s="144"/>
      <c r="J63" s="145">
        <f>J105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2828</v>
      </c>
      <c r="E64" s="144"/>
      <c r="F64" s="144"/>
      <c r="G64" s="144"/>
      <c r="H64" s="144"/>
      <c r="I64" s="144"/>
      <c r="J64" s="145">
        <f>J116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2829</v>
      </c>
      <c r="E65" s="144"/>
      <c r="F65" s="144"/>
      <c r="G65" s="144"/>
      <c r="H65" s="144"/>
      <c r="I65" s="144"/>
      <c r="J65" s="145">
        <f>J120</f>
        <v>0</v>
      </c>
      <c r="K65" s="142"/>
      <c r="L65" s="146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4" t="s">
        <v>134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16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72" t="str">
        <f>E7</f>
        <v>Karlovy Vary TO - oprava objektů v areálu TO (statika, zpevněné plochy)</v>
      </c>
      <c r="F75" s="373"/>
      <c r="G75" s="373"/>
      <c r="H75" s="373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101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25" t="str">
        <f>E9</f>
        <v>VON - Vedlejší a ostatní náklady</v>
      </c>
      <c r="F77" s="374"/>
      <c r="G77" s="374"/>
      <c r="H77" s="374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F12</f>
        <v>KV Bohatice</v>
      </c>
      <c r="G79" s="37"/>
      <c r="H79" s="37"/>
      <c r="I79" s="30" t="s">
        <v>23</v>
      </c>
      <c r="J79" s="60" t="str">
        <f>IF(J12="","",J12)</f>
        <v>11. 9. 2023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7" customHeight="1">
      <c r="A81" s="35"/>
      <c r="B81" s="36"/>
      <c r="C81" s="30" t="s">
        <v>25</v>
      </c>
      <c r="D81" s="37"/>
      <c r="E81" s="37"/>
      <c r="F81" s="28" t="str">
        <f>E15</f>
        <v>Správa železnic, státní organizace OŘ UNL</v>
      </c>
      <c r="G81" s="37"/>
      <c r="H81" s="37"/>
      <c r="I81" s="30" t="s">
        <v>32</v>
      </c>
      <c r="J81" s="33" t="str">
        <f>E21</f>
        <v>Ing. Miloš Trnka, Karlovy Vary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30</v>
      </c>
      <c r="D82" s="37"/>
      <c r="E82" s="37"/>
      <c r="F82" s="28" t="str">
        <f>IF(E18="","",E18)</f>
        <v>Vyplň údaj</v>
      </c>
      <c r="G82" s="37"/>
      <c r="H82" s="37"/>
      <c r="I82" s="30" t="s">
        <v>35</v>
      </c>
      <c r="J82" s="33" t="str">
        <f>E24</f>
        <v xml:space="preserve"> 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1" customFormat="1" ht="29.25" customHeight="1">
      <c r="A84" s="147"/>
      <c r="B84" s="148"/>
      <c r="C84" s="149" t="s">
        <v>135</v>
      </c>
      <c r="D84" s="150" t="s">
        <v>58</v>
      </c>
      <c r="E84" s="150" t="s">
        <v>54</v>
      </c>
      <c r="F84" s="150" t="s">
        <v>55</v>
      </c>
      <c r="G84" s="150" t="s">
        <v>136</v>
      </c>
      <c r="H84" s="150" t="s">
        <v>137</v>
      </c>
      <c r="I84" s="150" t="s">
        <v>138</v>
      </c>
      <c r="J84" s="150" t="s">
        <v>105</v>
      </c>
      <c r="K84" s="151" t="s">
        <v>139</v>
      </c>
      <c r="L84" s="152"/>
      <c r="M84" s="69" t="s">
        <v>19</v>
      </c>
      <c r="N84" s="70" t="s">
        <v>43</v>
      </c>
      <c r="O84" s="70" t="s">
        <v>140</v>
      </c>
      <c r="P84" s="70" t="s">
        <v>141</v>
      </c>
      <c r="Q84" s="70" t="s">
        <v>142</v>
      </c>
      <c r="R84" s="70" t="s">
        <v>143</v>
      </c>
      <c r="S84" s="70" t="s">
        <v>144</v>
      </c>
      <c r="T84" s="71" t="s">
        <v>145</v>
      </c>
      <c r="U84" s="147"/>
      <c r="V84" s="147"/>
      <c r="W84" s="147"/>
      <c r="X84" s="147"/>
      <c r="Y84" s="147"/>
      <c r="Z84" s="147"/>
      <c r="AA84" s="147"/>
      <c r="AB84" s="147"/>
      <c r="AC84" s="147"/>
      <c r="AD84" s="147"/>
      <c r="AE84" s="147"/>
    </row>
    <row r="85" spans="1:65" s="2" customFormat="1" ht="22.9" customHeight="1">
      <c r="A85" s="35"/>
      <c r="B85" s="36"/>
      <c r="C85" s="76" t="s">
        <v>146</v>
      </c>
      <c r="D85" s="37"/>
      <c r="E85" s="37"/>
      <c r="F85" s="37"/>
      <c r="G85" s="37"/>
      <c r="H85" s="37"/>
      <c r="I85" s="37"/>
      <c r="J85" s="153">
        <f>BK85</f>
        <v>0</v>
      </c>
      <c r="K85" s="37"/>
      <c r="L85" s="40"/>
      <c r="M85" s="72"/>
      <c r="N85" s="154"/>
      <c r="O85" s="73"/>
      <c r="P85" s="155">
        <f>P86</f>
        <v>0</v>
      </c>
      <c r="Q85" s="73"/>
      <c r="R85" s="155">
        <f>R86</f>
        <v>0</v>
      </c>
      <c r="S85" s="73"/>
      <c r="T85" s="156">
        <f>T86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72</v>
      </c>
      <c r="AU85" s="18" t="s">
        <v>106</v>
      </c>
      <c r="BK85" s="157">
        <f>BK86</f>
        <v>0</v>
      </c>
    </row>
    <row r="86" spans="1:65" s="12" customFormat="1" ht="25.9" customHeight="1">
      <c r="B86" s="158"/>
      <c r="C86" s="159"/>
      <c r="D86" s="160" t="s">
        <v>72</v>
      </c>
      <c r="E86" s="161" t="s">
        <v>2830</v>
      </c>
      <c r="F86" s="161" t="s">
        <v>2831</v>
      </c>
      <c r="G86" s="159"/>
      <c r="H86" s="159"/>
      <c r="I86" s="162"/>
      <c r="J86" s="163">
        <f>BK86</f>
        <v>0</v>
      </c>
      <c r="K86" s="159"/>
      <c r="L86" s="164"/>
      <c r="M86" s="165"/>
      <c r="N86" s="166"/>
      <c r="O86" s="166"/>
      <c r="P86" s="167">
        <f>P87+P100+P105+P116+P120</f>
        <v>0</v>
      </c>
      <c r="Q86" s="166"/>
      <c r="R86" s="167">
        <f>R87+R100+R105+R116+R120</f>
        <v>0</v>
      </c>
      <c r="S86" s="166"/>
      <c r="T86" s="168">
        <f>T87+T100+T105+T116+T120</f>
        <v>0</v>
      </c>
      <c r="AR86" s="169" t="s">
        <v>191</v>
      </c>
      <c r="AT86" s="170" t="s">
        <v>72</v>
      </c>
      <c r="AU86" s="170" t="s">
        <v>73</v>
      </c>
      <c r="AY86" s="169" t="s">
        <v>149</v>
      </c>
      <c r="BK86" s="171">
        <f>BK87+BK100+BK105+BK116+BK120</f>
        <v>0</v>
      </c>
    </row>
    <row r="87" spans="1:65" s="12" customFormat="1" ht="22.9" customHeight="1">
      <c r="B87" s="158"/>
      <c r="C87" s="159"/>
      <c r="D87" s="160" t="s">
        <v>72</v>
      </c>
      <c r="E87" s="172" t="s">
        <v>2832</v>
      </c>
      <c r="F87" s="172" t="s">
        <v>2833</v>
      </c>
      <c r="G87" s="159"/>
      <c r="H87" s="159"/>
      <c r="I87" s="162"/>
      <c r="J87" s="173">
        <f>BK87</f>
        <v>0</v>
      </c>
      <c r="K87" s="159"/>
      <c r="L87" s="164"/>
      <c r="M87" s="165"/>
      <c r="N87" s="166"/>
      <c r="O87" s="166"/>
      <c r="P87" s="167">
        <f>SUM(P88:P99)</f>
        <v>0</v>
      </c>
      <c r="Q87" s="166"/>
      <c r="R87" s="167">
        <f>SUM(R88:R99)</f>
        <v>0</v>
      </c>
      <c r="S87" s="166"/>
      <c r="T87" s="168">
        <f>SUM(T88:T99)</f>
        <v>0</v>
      </c>
      <c r="AR87" s="169" t="s">
        <v>191</v>
      </c>
      <c r="AT87" s="170" t="s">
        <v>72</v>
      </c>
      <c r="AU87" s="170" t="s">
        <v>81</v>
      </c>
      <c r="AY87" s="169" t="s">
        <v>149</v>
      </c>
      <c r="BK87" s="171">
        <f>SUM(BK88:BK99)</f>
        <v>0</v>
      </c>
    </row>
    <row r="88" spans="1:65" s="2" customFormat="1" ht="16.5" customHeight="1">
      <c r="A88" s="35"/>
      <c r="B88" s="36"/>
      <c r="C88" s="174" t="s">
        <v>81</v>
      </c>
      <c r="D88" s="174" t="s">
        <v>151</v>
      </c>
      <c r="E88" s="175" t="s">
        <v>2834</v>
      </c>
      <c r="F88" s="176" t="s">
        <v>2835</v>
      </c>
      <c r="G88" s="177" t="s">
        <v>1358</v>
      </c>
      <c r="H88" s="178">
        <v>1</v>
      </c>
      <c r="I88" s="179"/>
      <c r="J88" s="180">
        <f>ROUND(I88*H88,2)</f>
        <v>0</v>
      </c>
      <c r="K88" s="176" t="s">
        <v>155</v>
      </c>
      <c r="L88" s="40"/>
      <c r="M88" s="181" t="s">
        <v>19</v>
      </c>
      <c r="N88" s="182" t="s">
        <v>44</v>
      </c>
      <c r="O88" s="65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2836</v>
      </c>
      <c r="AT88" s="185" t="s">
        <v>151</v>
      </c>
      <c r="AU88" s="185" t="s">
        <v>83</v>
      </c>
      <c r="AY88" s="18" t="s">
        <v>149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8" t="s">
        <v>81</v>
      </c>
      <c r="BK88" s="186">
        <f>ROUND(I88*H88,2)</f>
        <v>0</v>
      </c>
      <c r="BL88" s="18" t="s">
        <v>2836</v>
      </c>
      <c r="BM88" s="185" t="s">
        <v>2837</v>
      </c>
    </row>
    <row r="89" spans="1:65" s="2" customFormat="1" ht="11.25">
      <c r="A89" s="35"/>
      <c r="B89" s="36"/>
      <c r="C89" s="37"/>
      <c r="D89" s="187" t="s">
        <v>158</v>
      </c>
      <c r="E89" s="37"/>
      <c r="F89" s="188" t="s">
        <v>2835</v>
      </c>
      <c r="G89" s="37"/>
      <c r="H89" s="37"/>
      <c r="I89" s="189"/>
      <c r="J89" s="37"/>
      <c r="K89" s="37"/>
      <c r="L89" s="40"/>
      <c r="M89" s="190"/>
      <c r="N89" s="19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158</v>
      </c>
      <c r="AU89" s="18" t="s">
        <v>83</v>
      </c>
    </row>
    <row r="90" spans="1:65" s="2" customFormat="1" ht="11.25">
      <c r="A90" s="35"/>
      <c r="B90" s="36"/>
      <c r="C90" s="37"/>
      <c r="D90" s="192" t="s">
        <v>160</v>
      </c>
      <c r="E90" s="37"/>
      <c r="F90" s="193" t="s">
        <v>2838</v>
      </c>
      <c r="G90" s="37"/>
      <c r="H90" s="37"/>
      <c r="I90" s="189"/>
      <c r="J90" s="37"/>
      <c r="K90" s="37"/>
      <c r="L90" s="40"/>
      <c r="M90" s="190"/>
      <c r="N90" s="191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160</v>
      </c>
      <c r="AU90" s="18" t="s">
        <v>83</v>
      </c>
    </row>
    <row r="91" spans="1:65" s="2" customFormat="1" ht="16.5" customHeight="1">
      <c r="A91" s="35"/>
      <c r="B91" s="36"/>
      <c r="C91" s="174" t="s">
        <v>83</v>
      </c>
      <c r="D91" s="174" t="s">
        <v>151</v>
      </c>
      <c r="E91" s="175" t="s">
        <v>2839</v>
      </c>
      <c r="F91" s="176" t="s">
        <v>2840</v>
      </c>
      <c r="G91" s="177" t="s">
        <v>1358</v>
      </c>
      <c r="H91" s="178">
        <v>1</v>
      </c>
      <c r="I91" s="179"/>
      <c r="J91" s="180">
        <f>ROUND(I91*H91,2)</f>
        <v>0</v>
      </c>
      <c r="K91" s="176" t="s">
        <v>155</v>
      </c>
      <c r="L91" s="40"/>
      <c r="M91" s="181" t="s">
        <v>19</v>
      </c>
      <c r="N91" s="182" t="s">
        <v>44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2836</v>
      </c>
      <c r="AT91" s="185" t="s">
        <v>151</v>
      </c>
      <c r="AU91" s="185" t="s">
        <v>83</v>
      </c>
      <c r="AY91" s="18" t="s">
        <v>149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81</v>
      </c>
      <c r="BK91" s="186">
        <f>ROUND(I91*H91,2)</f>
        <v>0</v>
      </c>
      <c r="BL91" s="18" t="s">
        <v>2836</v>
      </c>
      <c r="BM91" s="185" t="s">
        <v>2841</v>
      </c>
    </row>
    <row r="92" spans="1:65" s="2" customFormat="1" ht="11.25">
      <c r="A92" s="35"/>
      <c r="B92" s="36"/>
      <c r="C92" s="37"/>
      <c r="D92" s="187" t="s">
        <v>158</v>
      </c>
      <c r="E92" s="37"/>
      <c r="F92" s="188" t="s">
        <v>2840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158</v>
      </c>
      <c r="AU92" s="18" t="s">
        <v>83</v>
      </c>
    </row>
    <row r="93" spans="1:65" s="2" customFormat="1" ht="11.25">
      <c r="A93" s="35"/>
      <c r="B93" s="36"/>
      <c r="C93" s="37"/>
      <c r="D93" s="192" t="s">
        <v>160</v>
      </c>
      <c r="E93" s="37"/>
      <c r="F93" s="193" t="s">
        <v>2842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160</v>
      </c>
      <c r="AU93" s="18" t="s">
        <v>83</v>
      </c>
    </row>
    <row r="94" spans="1:65" s="2" customFormat="1" ht="16.5" customHeight="1">
      <c r="A94" s="35"/>
      <c r="B94" s="36"/>
      <c r="C94" s="174" t="s">
        <v>171</v>
      </c>
      <c r="D94" s="174" t="s">
        <v>151</v>
      </c>
      <c r="E94" s="175" t="s">
        <v>2843</v>
      </c>
      <c r="F94" s="176" t="s">
        <v>2844</v>
      </c>
      <c r="G94" s="177" t="s">
        <v>1358</v>
      </c>
      <c r="H94" s="178">
        <v>1</v>
      </c>
      <c r="I94" s="179"/>
      <c r="J94" s="180">
        <f>ROUND(I94*H94,2)</f>
        <v>0</v>
      </c>
      <c r="K94" s="176" t="s">
        <v>155</v>
      </c>
      <c r="L94" s="40"/>
      <c r="M94" s="181" t="s">
        <v>19</v>
      </c>
      <c r="N94" s="182" t="s">
        <v>44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2836</v>
      </c>
      <c r="AT94" s="185" t="s">
        <v>151</v>
      </c>
      <c r="AU94" s="185" t="s">
        <v>83</v>
      </c>
      <c r="AY94" s="18" t="s">
        <v>149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81</v>
      </c>
      <c r="BK94" s="186">
        <f>ROUND(I94*H94,2)</f>
        <v>0</v>
      </c>
      <c r="BL94" s="18" t="s">
        <v>2836</v>
      </c>
      <c r="BM94" s="185" t="s">
        <v>2845</v>
      </c>
    </row>
    <row r="95" spans="1:65" s="2" customFormat="1" ht="11.25">
      <c r="A95" s="35"/>
      <c r="B95" s="36"/>
      <c r="C95" s="37"/>
      <c r="D95" s="187" t="s">
        <v>158</v>
      </c>
      <c r="E95" s="37"/>
      <c r="F95" s="188" t="s">
        <v>2846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158</v>
      </c>
      <c r="AU95" s="18" t="s">
        <v>83</v>
      </c>
    </row>
    <row r="96" spans="1:65" s="2" customFormat="1" ht="11.25">
      <c r="A96" s="35"/>
      <c r="B96" s="36"/>
      <c r="C96" s="37"/>
      <c r="D96" s="192" t="s">
        <v>160</v>
      </c>
      <c r="E96" s="37"/>
      <c r="F96" s="193" t="s">
        <v>2847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160</v>
      </c>
      <c r="AU96" s="18" t="s">
        <v>83</v>
      </c>
    </row>
    <row r="97" spans="1:65" s="2" customFormat="1" ht="16.5" customHeight="1">
      <c r="A97" s="35"/>
      <c r="B97" s="36"/>
      <c r="C97" s="174" t="s">
        <v>156</v>
      </c>
      <c r="D97" s="174" t="s">
        <v>151</v>
      </c>
      <c r="E97" s="175" t="s">
        <v>2848</v>
      </c>
      <c r="F97" s="176" t="s">
        <v>2849</v>
      </c>
      <c r="G97" s="177" t="s">
        <v>1358</v>
      </c>
      <c r="H97" s="178">
        <v>1</v>
      </c>
      <c r="I97" s="179"/>
      <c r="J97" s="180">
        <f>ROUND(I97*H97,2)</f>
        <v>0</v>
      </c>
      <c r="K97" s="176" t="s">
        <v>155</v>
      </c>
      <c r="L97" s="40"/>
      <c r="M97" s="181" t="s">
        <v>19</v>
      </c>
      <c r="N97" s="182" t="s">
        <v>44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2836</v>
      </c>
      <c r="AT97" s="185" t="s">
        <v>151</v>
      </c>
      <c r="AU97" s="185" t="s">
        <v>83</v>
      </c>
      <c r="AY97" s="18" t="s">
        <v>149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81</v>
      </c>
      <c r="BK97" s="186">
        <f>ROUND(I97*H97,2)</f>
        <v>0</v>
      </c>
      <c r="BL97" s="18" t="s">
        <v>2836</v>
      </c>
      <c r="BM97" s="185" t="s">
        <v>2850</v>
      </c>
    </row>
    <row r="98" spans="1:65" s="2" customFormat="1" ht="11.25">
      <c r="A98" s="35"/>
      <c r="B98" s="36"/>
      <c r="C98" s="37"/>
      <c r="D98" s="187" t="s">
        <v>158</v>
      </c>
      <c r="E98" s="37"/>
      <c r="F98" s="188" t="s">
        <v>2849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158</v>
      </c>
      <c r="AU98" s="18" t="s">
        <v>83</v>
      </c>
    </row>
    <row r="99" spans="1:65" s="2" customFormat="1" ht="11.25">
      <c r="A99" s="35"/>
      <c r="B99" s="36"/>
      <c r="C99" s="37"/>
      <c r="D99" s="192" t="s">
        <v>160</v>
      </c>
      <c r="E99" s="37"/>
      <c r="F99" s="193" t="s">
        <v>2851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160</v>
      </c>
      <c r="AU99" s="18" t="s">
        <v>83</v>
      </c>
    </row>
    <row r="100" spans="1:65" s="12" customFormat="1" ht="22.9" customHeight="1">
      <c r="B100" s="158"/>
      <c r="C100" s="159"/>
      <c r="D100" s="160" t="s">
        <v>72</v>
      </c>
      <c r="E100" s="172" t="s">
        <v>2852</v>
      </c>
      <c r="F100" s="172" t="s">
        <v>2853</v>
      </c>
      <c r="G100" s="159"/>
      <c r="H100" s="159"/>
      <c r="I100" s="162"/>
      <c r="J100" s="173">
        <f>BK100</f>
        <v>0</v>
      </c>
      <c r="K100" s="159"/>
      <c r="L100" s="164"/>
      <c r="M100" s="165"/>
      <c r="N100" s="166"/>
      <c r="O100" s="166"/>
      <c r="P100" s="167">
        <f>SUM(P101:P104)</f>
        <v>0</v>
      </c>
      <c r="Q100" s="166"/>
      <c r="R100" s="167">
        <f>SUM(R101:R104)</f>
        <v>0</v>
      </c>
      <c r="S100" s="166"/>
      <c r="T100" s="168">
        <f>SUM(T101:T104)</f>
        <v>0</v>
      </c>
      <c r="AR100" s="169" t="s">
        <v>191</v>
      </c>
      <c r="AT100" s="170" t="s">
        <v>72</v>
      </c>
      <c r="AU100" s="170" t="s">
        <v>81</v>
      </c>
      <c r="AY100" s="169" t="s">
        <v>149</v>
      </c>
      <c r="BK100" s="171">
        <f>SUM(BK101:BK104)</f>
        <v>0</v>
      </c>
    </row>
    <row r="101" spans="1:65" s="2" customFormat="1" ht="16.5" customHeight="1">
      <c r="A101" s="35"/>
      <c r="B101" s="36"/>
      <c r="C101" s="174" t="s">
        <v>191</v>
      </c>
      <c r="D101" s="174" t="s">
        <v>151</v>
      </c>
      <c r="E101" s="175" t="s">
        <v>2854</v>
      </c>
      <c r="F101" s="176" t="s">
        <v>2853</v>
      </c>
      <c r="G101" s="177" t="s">
        <v>1358</v>
      </c>
      <c r="H101" s="178">
        <v>1</v>
      </c>
      <c r="I101" s="179"/>
      <c r="J101" s="180">
        <f>ROUND(I101*H101,2)</f>
        <v>0</v>
      </c>
      <c r="K101" s="176" t="s">
        <v>155</v>
      </c>
      <c r="L101" s="40"/>
      <c r="M101" s="181" t="s">
        <v>19</v>
      </c>
      <c r="N101" s="182" t="s">
        <v>44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2836</v>
      </c>
      <c r="AT101" s="185" t="s">
        <v>151</v>
      </c>
      <c r="AU101" s="185" t="s">
        <v>83</v>
      </c>
      <c r="AY101" s="18" t="s">
        <v>149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81</v>
      </c>
      <c r="BK101" s="186">
        <f>ROUND(I101*H101,2)</f>
        <v>0</v>
      </c>
      <c r="BL101" s="18" t="s">
        <v>2836</v>
      </c>
      <c r="BM101" s="185" t="s">
        <v>2855</v>
      </c>
    </row>
    <row r="102" spans="1:65" s="2" customFormat="1" ht="11.25">
      <c r="A102" s="35"/>
      <c r="B102" s="36"/>
      <c r="C102" s="37"/>
      <c r="D102" s="187" t="s">
        <v>158</v>
      </c>
      <c r="E102" s="37"/>
      <c r="F102" s="188" t="s">
        <v>2853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158</v>
      </c>
      <c r="AU102" s="18" t="s">
        <v>83</v>
      </c>
    </row>
    <row r="103" spans="1:65" s="2" customFormat="1" ht="11.25">
      <c r="A103" s="35"/>
      <c r="B103" s="36"/>
      <c r="C103" s="37"/>
      <c r="D103" s="192" t="s">
        <v>160</v>
      </c>
      <c r="E103" s="37"/>
      <c r="F103" s="193" t="s">
        <v>2856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160</v>
      </c>
      <c r="AU103" s="18" t="s">
        <v>83</v>
      </c>
    </row>
    <row r="104" spans="1:65" s="2" customFormat="1" ht="117">
      <c r="A104" s="35"/>
      <c r="B104" s="36"/>
      <c r="C104" s="37"/>
      <c r="D104" s="187" t="s">
        <v>162</v>
      </c>
      <c r="E104" s="37"/>
      <c r="F104" s="194" t="s">
        <v>2857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162</v>
      </c>
      <c r="AU104" s="18" t="s">
        <v>83</v>
      </c>
    </row>
    <row r="105" spans="1:65" s="12" customFormat="1" ht="22.9" customHeight="1">
      <c r="B105" s="158"/>
      <c r="C105" s="159"/>
      <c r="D105" s="160" t="s">
        <v>72</v>
      </c>
      <c r="E105" s="172" t="s">
        <v>2858</v>
      </c>
      <c r="F105" s="172" t="s">
        <v>2859</v>
      </c>
      <c r="G105" s="159"/>
      <c r="H105" s="159"/>
      <c r="I105" s="162"/>
      <c r="J105" s="173">
        <f>BK105</f>
        <v>0</v>
      </c>
      <c r="K105" s="159"/>
      <c r="L105" s="164"/>
      <c r="M105" s="165"/>
      <c r="N105" s="166"/>
      <c r="O105" s="166"/>
      <c r="P105" s="167">
        <f>SUM(P106:P115)</f>
        <v>0</v>
      </c>
      <c r="Q105" s="166"/>
      <c r="R105" s="167">
        <f>SUM(R106:R115)</f>
        <v>0</v>
      </c>
      <c r="S105" s="166"/>
      <c r="T105" s="168">
        <f>SUM(T106:T115)</f>
        <v>0</v>
      </c>
      <c r="AR105" s="169" t="s">
        <v>191</v>
      </c>
      <c r="AT105" s="170" t="s">
        <v>72</v>
      </c>
      <c r="AU105" s="170" t="s">
        <v>81</v>
      </c>
      <c r="AY105" s="169" t="s">
        <v>149</v>
      </c>
      <c r="BK105" s="171">
        <f>SUM(BK106:BK115)</f>
        <v>0</v>
      </c>
    </row>
    <row r="106" spans="1:65" s="2" customFormat="1" ht="16.5" customHeight="1">
      <c r="A106" s="35"/>
      <c r="B106" s="36"/>
      <c r="C106" s="174" t="s">
        <v>198</v>
      </c>
      <c r="D106" s="174" t="s">
        <v>151</v>
      </c>
      <c r="E106" s="175" t="s">
        <v>2860</v>
      </c>
      <c r="F106" s="176" t="s">
        <v>2861</v>
      </c>
      <c r="G106" s="177" t="s">
        <v>1358</v>
      </c>
      <c r="H106" s="178">
        <v>1</v>
      </c>
      <c r="I106" s="179"/>
      <c r="J106" s="180">
        <f>ROUND(I106*H106,2)</f>
        <v>0</v>
      </c>
      <c r="K106" s="176" t="s">
        <v>155</v>
      </c>
      <c r="L106" s="40"/>
      <c r="M106" s="181" t="s">
        <v>19</v>
      </c>
      <c r="N106" s="182" t="s">
        <v>44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2836</v>
      </c>
      <c r="AT106" s="185" t="s">
        <v>151</v>
      </c>
      <c r="AU106" s="185" t="s">
        <v>83</v>
      </c>
      <c r="AY106" s="18" t="s">
        <v>149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81</v>
      </c>
      <c r="BK106" s="186">
        <f>ROUND(I106*H106,2)</f>
        <v>0</v>
      </c>
      <c r="BL106" s="18" t="s">
        <v>2836</v>
      </c>
      <c r="BM106" s="185" t="s">
        <v>2862</v>
      </c>
    </row>
    <row r="107" spans="1:65" s="2" customFormat="1" ht="11.25">
      <c r="A107" s="35"/>
      <c r="B107" s="36"/>
      <c r="C107" s="37"/>
      <c r="D107" s="187" t="s">
        <v>158</v>
      </c>
      <c r="E107" s="37"/>
      <c r="F107" s="188" t="s">
        <v>2861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158</v>
      </c>
      <c r="AU107" s="18" t="s">
        <v>83</v>
      </c>
    </row>
    <row r="108" spans="1:65" s="2" customFormat="1" ht="11.25">
      <c r="A108" s="35"/>
      <c r="B108" s="36"/>
      <c r="C108" s="37"/>
      <c r="D108" s="192" t="s">
        <v>160</v>
      </c>
      <c r="E108" s="37"/>
      <c r="F108" s="193" t="s">
        <v>2863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160</v>
      </c>
      <c r="AU108" s="18" t="s">
        <v>83</v>
      </c>
    </row>
    <row r="109" spans="1:65" s="2" customFormat="1" ht="16.5" customHeight="1">
      <c r="A109" s="35"/>
      <c r="B109" s="36"/>
      <c r="C109" s="174" t="s">
        <v>208</v>
      </c>
      <c r="D109" s="174" t="s">
        <v>151</v>
      </c>
      <c r="E109" s="175" t="s">
        <v>2864</v>
      </c>
      <c r="F109" s="176" t="s">
        <v>2865</v>
      </c>
      <c r="G109" s="177" t="s">
        <v>1358</v>
      </c>
      <c r="H109" s="178">
        <v>1</v>
      </c>
      <c r="I109" s="179"/>
      <c r="J109" s="180">
        <f>ROUND(I109*H109,2)</f>
        <v>0</v>
      </c>
      <c r="K109" s="176" t="s">
        <v>155</v>
      </c>
      <c r="L109" s="40"/>
      <c r="M109" s="181" t="s">
        <v>19</v>
      </c>
      <c r="N109" s="182" t="s">
        <v>44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2836</v>
      </c>
      <c r="AT109" s="185" t="s">
        <v>151</v>
      </c>
      <c r="AU109" s="185" t="s">
        <v>83</v>
      </c>
      <c r="AY109" s="18" t="s">
        <v>149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81</v>
      </c>
      <c r="BK109" s="186">
        <f>ROUND(I109*H109,2)</f>
        <v>0</v>
      </c>
      <c r="BL109" s="18" t="s">
        <v>2836</v>
      </c>
      <c r="BM109" s="185" t="s">
        <v>2866</v>
      </c>
    </row>
    <row r="110" spans="1:65" s="2" customFormat="1" ht="11.25">
      <c r="A110" s="35"/>
      <c r="B110" s="36"/>
      <c r="C110" s="37"/>
      <c r="D110" s="187" t="s">
        <v>158</v>
      </c>
      <c r="E110" s="37"/>
      <c r="F110" s="188" t="s">
        <v>2865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158</v>
      </c>
      <c r="AU110" s="18" t="s">
        <v>83</v>
      </c>
    </row>
    <row r="111" spans="1:65" s="2" customFormat="1" ht="11.25">
      <c r="A111" s="35"/>
      <c r="B111" s="36"/>
      <c r="C111" s="37"/>
      <c r="D111" s="192" t="s">
        <v>160</v>
      </c>
      <c r="E111" s="37"/>
      <c r="F111" s="193" t="s">
        <v>2867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160</v>
      </c>
      <c r="AU111" s="18" t="s">
        <v>83</v>
      </c>
    </row>
    <row r="112" spans="1:65" s="2" customFormat="1" ht="29.25">
      <c r="A112" s="35"/>
      <c r="B112" s="36"/>
      <c r="C112" s="37"/>
      <c r="D112" s="187" t="s">
        <v>162</v>
      </c>
      <c r="E112" s="37"/>
      <c r="F112" s="194" t="s">
        <v>2868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162</v>
      </c>
      <c r="AU112" s="18" t="s">
        <v>83</v>
      </c>
    </row>
    <row r="113" spans="1:65" s="2" customFormat="1" ht="16.5" customHeight="1">
      <c r="A113" s="35"/>
      <c r="B113" s="36"/>
      <c r="C113" s="174" t="s">
        <v>217</v>
      </c>
      <c r="D113" s="174" t="s">
        <v>151</v>
      </c>
      <c r="E113" s="175" t="s">
        <v>2869</v>
      </c>
      <c r="F113" s="176" t="s">
        <v>2870</v>
      </c>
      <c r="G113" s="177" t="s">
        <v>1358</v>
      </c>
      <c r="H113" s="178">
        <v>1</v>
      </c>
      <c r="I113" s="179"/>
      <c r="J113" s="180">
        <f>ROUND(I113*H113,2)</f>
        <v>0</v>
      </c>
      <c r="K113" s="176" t="s">
        <v>155</v>
      </c>
      <c r="L113" s="40"/>
      <c r="M113" s="181" t="s">
        <v>19</v>
      </c>
      <c r="N113" s="182" t="s">
        <v>44</v>
      </c>
      <c r="O113" s="65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2836</v>
      </c>
      <c r="AT113" s="185" t="s">
        <v>151</v>
      </c>
      <c r="AU113" s="185" t="s">
        <v>83</v>
      </c>
      <c r="AY113" s="18" t="s">
        <v>149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81</v>
      </c>
      <c r="BK113" s="186">
        <f>ROUND(I113*H113,2)</f>
        <v>0</v>
      </c>
      <c r="BL113" s="18" t="s">
        <v>2836</v>
      </c>
      <c r="BM113" s="185" t="s">
        <v>2871</v>
      </c>
    </row>
    <row r="114" spans="1:65" s="2" customFormat="1" ht="11.25">
      <c r="A114" s="35"/>
      <c r="B114" s="36"/>
      <c r="C114" s="37"/>
      <c r="D114" s="187" t="s">
        <v>158</v>
      </c>
      <c r="E114" s="37"/>
      <c r="F114" s="188" t="s">
        <v>2870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158</v>
      </c>
      <c r="AU114" s="18" t="s">
        <v>83</v>
      </c>
    </row>
    <row r="115" spans="1:65" s="2" customFormat="1" ht="11.25">
      <c r="A115" s="35"/>
      <c r="B115" s="36"/>
      <c r="C115" s="37"/>
      <c r="D115" s="192" t="s">
        <v>160</v>
      </c>
      <c r="E115" s="37"/>
      <c r="F115" s="193" t="s">
        <v>2872</v>
      </c>
      <c r="G115" s="37"/>
      <c r="H115" s="37"/>
      <c r="I115" s="189"/>
      <c r="J115" s="37"/>
      <c r="K115" s="37"/>
      <c r="L115" s="40"/>
      <c r="M115" s="190"/>
      <c r="N115" s="191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160</v>
      </c>
      <c r="AU115" s="18" t="s">
        <v>83</v>
      </c>
    </row>
    <row r="116" spans="1:65" s="12" customFormat="1" ht="22.9" customHeight="1">
      <c r="B116" s="158"/>
      <c r="C116" s="159"/>
      <c r="D116" s="160" t="s">
        <v>72</v>
      </c>
      <c r="E116" s="172" t="s">
        <v>2873</v>
      </c>
      <c r="F116" s="172" t="s">
        <v>2874</v>
      </c>
      <c r="G116" s="159"/>
      <c r="H116" s="159"/>
      <c r="I116" s="162"/>
      <c r="J116" s="173">
        <f>BK116</f>
        <v>0</v>
      </c>
      <c r="K116" s="159"/>
      <c r="L116" s="164"/>
      <c r="M116" s="165"/>
      <c r="N116" s="166"/>
      <c r="O116" s="166"/>
      <c r="P116" s="167">
        <f>SUM(P117:P119)</f>
        <v>0</v>
      </c>
      <c r="Q116" s="166"/>
      <c r="R116" s="167">
        <f>SUM(R117:R119)</f>
        <v>0</v>
      </c>
      <c r="S116" s="166"/>
      <c r="T116" s="168">
        <f>SUM(T117:T119)</f>
        <v>0</v>
      </c>
      <c r="AR116" s="169" t="s">
        <v>191</v>
      </c>
      <c r="AT116" s="170" t="s">
        <v>72</v>
      </c>
      <c r="AU116" s="170" t="s">
        <v>81</v>
      </c>
      <c r="AY116" s="169" t="s">
        <v>149</v>
      </c>
      <c r="BK116" s="171">
        <f>SUM(BK117:BK119)</f>
        <v>0</v>
      </c>
    </row>
    <row r="117" spans="1:65" s="2" customFormat="1" ht="16.5" customHeight="1">
      <c r="A117" s="35"/>
      <c r="B117" s="36"/>
      <c r="C117" s="174" t="s">
        <v>225</v>
      </c>
      <c r="D117" s="174" t="s">
        <v>151</v>
      </c>
      <c r="E117" s="175" t="s">
        <v>2875</v>
      </c>
      <c r="F117" s="176" t="s">
        <v>2876</v>
      </c>
      <c r="G117" s="177" t="s">
        <v>1358</v>
      </c>
      <c r="H117" s="178">
        <v>1</v>
      </c>
      <c r="I117" s="179"/>
      <c r="J117" s="180">
        <f>ROUND(I117*H117,2)</f>
        <v>0</v>
      </c>
      <c r="K117" s="176" t="s">
        <v>155</v>
      </c>
      <c r="L117" s="40"/>
      <c r="M117" s="181" t="s">
        <v>19</v>
      </c>
      <c r="N117" s="182" t="s">
        <v>44</v>
      </c>
      <c r="O117" s="65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2836</v>
      </c>
      <c r="AT117" s="185" t="s">
        <v>151</v>
      </c>
      <c r="AU117" s="185" t="s">
        <v>83</v>
      </c>
      <c r="AY117" s="18" t="s">
        <v>149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81</v>
      </c>
      <c r="BK117" s="186">
        <f>ROUND(I117*H117,2)</f>
        <v>0</v>
      </c>
      <c r="BL117" s="18" t="s">
        <v>2836</v>
      </c>
      <c r="BM117" s="185" t="s">
        <v>2877</v>
      </c>
    </row>
    <row r="118" spans="1:65" s="2" customFormat="1" ht="11.25">
      <c r="A118" s="35"/>
      <c r="B118" s="36"/>
      <c r="C118" s="37"/>
      <c r="D118" s="187" t="s">
        <v>158</v>
      </c>
      <c r="E118" s="37"/>
      <c r="F118" s="188" t="s">
        <v>2876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158</v>
      </c>
      <c r="AU118" s="18" t="s">
        <v>83</v>
      </c>
    </row>
    <row r="119" spans="1:65" s="2" customFormat="1" ht="11.25">
      <c r="A119" s="35"/>
      <c r="B119" s="36"/>
      <c r="C119" s="37"/>
      <c r="D119" s="192" t="s">
        <v>160</v>
      </c>
      <c r="E119" s="37"/>
      <c r="F119" s="193" t="s">
        <v>2878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160</v>
      </c>
      <c r="AU119" s="18" t="s">
        <v>83</v>
      </c>
    </row>
    <row r="120" spans="1:65" s="12" customFormat="1" ht="22.9" customHeight="1">
      <c r="B120" s="158"/>
      <c r="C120" s="159"/>
      <c r="D120" s="160" t="s">
        <v>72</v>
      </c>
      <c r="E120" s="172" t="s">
        <v>2879</v>
      </c>
      <c r="F120" s="172" t="s">
        <v>2880</v>
      </c>
      <c r="G120" s="159"/>
      <c r="H120" s="159"/>
      <c r="I120" s="162"/>
      <c r="J120" s="173">
        <f>BK120</f>
        <v>0</v>
      </c>
      <c r="K120" s="159"/>
      <c r="L120" s="164"/>
      <c r="M120" s="165"/>
      <c r="N120" s="166"/>
      <c r="O120" s="166"/>
      <c r="P120" s="167">
        <f>SUM(P121:P127)</f>
        <v>0</v>
      </c>
      <c r="Q120" s="166"/>
      <c r="R120" s="167">
        <f>SUM(R121:R127)</f>
        <v>0</v>
      </c>
      <c r="S120" s="166"/>
      <c r="T120" s="168">
        <f>SUM(T121:T127)</f>
        <v>0</v>
      </c>
      <c r="AR120" s="169" t="s">
        <v>191</v>
      </c>
      <c r="AT120" s="170" t="s">
        <v>72</v>
      </c>
      <c r="AU120" s="170" t="s">
        <v>81</v>
      </c>
      <c r="AY120" s="169" t="s">
        <v>149</v>
      </c>
      <c r="BK120" s="171">
        <f>SUM(BK121:BK127)</f>
        <v>0</v>
      </c>
    </row>
    <row r="121" spans="1:65" s="2" customFormat="1" ht="16.5" customHeight="1">
      <c r="A121" s="35"/>
      <c r="B121" s="36"/>
      <c r="C121" s="174" t="s">
        <v>238</v>
      </c>
      <c r="D121" s="174" t="s">
        <v>151</v>
      </c>
      <c r="E121" s="175" t="s">
        <v>2881</v>
      </c>
      <c r="F121" s="176" t="s">
        <v>2880</v>
      </c>
      <c r="G121" s="177" t="s">
        <v>1358</v>
      </c>
      <c r="H121" s="178">
        <v>1</v>
      </c>
      <c r="I121" s="179"/>
      <c r="J121" s="180">
        <f>ROUND(I121*H121,2)</f>
        <v>0</v>
      </c>
      <c r="K121" s="176" t="s">
        <v>155</v>
      </c>
      <c r="L121" s="40"/>
      <c r="M121" s="181" t="s">
        <v>19</v>
      </c>
      <c r="N121" s="182" t="s">
        <v>44</v>
      </c>
      <c r="O121" s="65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156</v>
      </c>
      <c r="AT121" s="185" t="s">
        <v>151</v>
      </c>
      <c r="AU121" s="185" t="s">
        <v>83</v>
      </c>
      <c r="AY121" s="18" t="s">
        <v>149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81</v>
      </c>
      <c r="BK121" s="186">
        <f>ROUND(I121*H121,2)</f>
        <v>0</v>
      </c>
      <c r="BL121" s="18" t="s">
        <v>156</v>
      </c>
      <c r="BM121" s="185" t="s">
        <v>2882</v>
      </c>
    </row>
    <row r="122" spans="1:65" s="2" customFormat="1" ht="11.25">
      <c r="A122" s="35"/>
      <c r="B122" s="36"/>
      <c r="C122" s="37"/>
      <c r="D122" s="187" t="s">
        <v>158</v>
      </c>
      <c r="E122" s="37"/>
      <c r="F122" s="188" t="s">
        <v>2880</v>
      </c>
      <c r="G122" s="37"/>
      <c r="H122" s="37"/>
      <c r="I122" s="189"/>
      <c r="J122" s="37"/>
      <c r="K122" s="37"/>
      <c r="L122" s="40"/>
      <c r="M122" s="190"/>
      <c r="N122" s="19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158</v>
      </c>
      <c r="AU122" s="18" t="s">
        <v>83</v>
      </c>
    </row>
    <row r="123" spans="1:65" s="2" customFormat="1" ht="11.25">
      <c r="A123" s="35"/>
      <c r="B123" s="36"/>
      <c r="C123" s="37"/>
      <c r="D123" s="192" t="s">
        <v>160</v>
      </c>
      <c r="E123" s="37"/>
      <c r="F123" s="193" t="s">
        <v>2883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160</v>
      </c>
      <c r="AU123" s="18" t="s">
        <v>83</v>
      </c>
    </row>
    <row r="124" spans="1:65" s="2" customFormat="1" ht="29.25">
      <c r="A124" s="35"/>
      <c r="B124" s="36"/>
      <c r="C124" s="37"/>
      <c r="D124" s="187" t="s">
        <v>162</v>
      </c>
      <c r="E124" s="37"/>
      <c r="F124" s="194" t="s">
        <v>2884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162</v>
      </c>
      <c r="AU124" s="18" t="s">
        <v>83</v>
      </c>
    </row>
    <row r="125" spans="1:65" s="2" customFormat="1" ht="16.5" customHeight="1">
      <c r="A125" s="35"/>
      <c r="B125" s="36"/>
      <c r="C125" s="174" t="s">
        <v>245</v>
      </c>
      <c r="D125" s="174" t="s">
        <v>151</v>
      </c>
      <c r="E125" s="175" t="s">
        <v>2885</v>
      </c>
      <c r="F125" s="176" t="s">
        <v>2886</v>
      </c>
      <c r="G125" s="177" t="s">
        <v>1358</v>
      </c>
      <c r="H125" s="178">
        <v>1</v>
      </c>
      <c r="I125" s="179"/>
      <c r="J125" s="180">
        <f>ROUND(I125*H125,2)</f>
        <v>0</v>
      </c>
      <c r="K125" s="176" t="s">
        <v>155</v>
      </c>
      <c r="L125" s="40"/>
      <c r="M125" s="181" t="s">
        <v>19</v>
      </c>
      <c r="N125" s="182" t="s">
        <v>44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2836</v>
      </c>
      <c r="AT125" s="185" t="s">
        <v>151</v>
      </c>
      <c r="AU125" s="185" t="s">
        <v>83</v>
      </c>
      <c r="AY125" s="18" t="s">
        <v>149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81</v>
      </c>
      <c r="BK125" s="186">
        <f>ROUND(I125*H125,2)</f>
        <v>0</v>
      </c>
      <c r="BL125" s="18" t="s">
        <v>2836</v>
      </c>
      <c r="BM125" s="185" t="s">
        <v>2887</v>
      </c>
    </row>
    <row r="126" spans="1:65" s="2" customFormat="1" ht="11.25">
      <c r="A126" s="35"/>
      <c r="B126" s="36"/>
      <c r="C126" s="37"/>
      <c r="D126" s="187" t="s">
        <v>158</v>
      </c>
      <c r="E126" s="37"/>
      <c r="F126" s="188" t="s">
        <v>2888</v>
      </c>
      <c r="G126" s="37"/>
      <c r="H126" s="37"/>
      <c r="I126" s="189"/>
      <c r="J126" s="37"/>
      <c r="K126" s="37"/>
      <c r="L126" s="40"/>
      <c r="M126" s="190"/>
      <c r="N126" s="191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158</v>
      </c>
      <c r="AU126" s="18" t="s">
        <v>83</v>
      </c>
    </row>
    <row r="127" spans="1:65" s="2" customFormat="1" ht="11.25">
      <c r="A127" s="35"/>
      <c r="B127" s="36"/>
      <c r="C127" s="37"/>
      <c r="D127" s="192" t="s">
        <v>160</v>
      </c>
      <c r="E127" s="37"/>
      <c r="F127" s="193" t="s">
        <v>2889</v>
      </c>
      <c r="G127" s="37"/>
      <c r="H127" s="37"/>
      <c r="I127" s="189"/>
      <c r="J127" s="37"/>
      <c r="K127" s="37"/>
      <c r="L127" s="40"/>
      <c r="M127" s="240"/>
      <c r="N127" s="241"/>
      <c r="O127" s="242"/>
      <c r="P127" s="242"/>
      <c r="Q127" s="242"/>
      <c r="R127" s="242"/>
      <c r="S127" s="242"/>
      <c r="T127" s="243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160</v>
      </c>
      <c r="AU127" s="18" t="s">
        <v>83</v>
      </c>
    </row>
    <row r="128" spans="1:65" s="2" customFormat="1" ht="6.95" customHeight="1">
      <c r="A128" s="35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0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algorithmName="SHA-512" hashValue="nmJPp4ESbjTmbfQ5DGAnDKbyW+VvuUgquocBODjWLpVOFcCcUemkNUSsevFJs2wpoetwjJm1auRDuHShPv8MRw==" saltValue="Z0o3s34PyYKSbOXfZrRvLLpQgc4aFIyp7K/mIXbEZfiwkNm8Yzqx023i8ikoC1AlpcwEVokYiqbABJtSMvOpIA==" spinCount="100000" sheet="1" objects="1" scenarios="1" formatColumns="0" formatRows="0" autoFilter="0"/>
  <autoFilter ref="C84:K127" xr:uid="{00000000-0009-0000-0000-000006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600-000000000000}"/>
    <hyperlink ref="F93" r:id="rId2" xr:uid="{00000000-0004-0000-0600-000001000000}"/>
    <hyperlink ref="F96" r:id="rId3" xr:uid="{00000000-0004-0000-0600-000002000000}"/>
    <hyperlink ref="F99" r:id="rId4" xr:uid="{00000000-0004-0000-0600-000003000000}"/>
    <hyperlink ref="F103" r:id="rId5" xr:uid="{00000000-0004-0000-0600-000004000000}"/>
    <hyperlink ref="F108" r:id="rId6" xr:uid="{00000000-0004-0000-0600-000005000000}"/>
    <hyperlink ref="F111" r:id="rId7" xr:uid="{00000000-0004-0000-0600-000006000000}"/>
    <hyperlink ref="F115" r:id="rId8" xr:uid="{00000000-0004-0000-0600-000007000000}"/>
    <hyperlink ref="F119" r:id="rId9" xr:uid="{00000000-0004-0000-0600-000008000000}"/>
    <hyperlink ref="F123" r:id="rId10" xr:uid="{00000000-0004-0000-0600-000009000000}"/>
    <hyperlink ref="F127" r:id="rId11" xr:uid="{00000000-0004-0000-0600-00000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44" customWidth="1"/>
    <col min="2" max="2" width="1.6640625" style="244" customWidth="1"/>
    <col min="3" max="4" width="5" style="244" customWidth="1"/>
    <col min="5" max="5" width="11.6640625" style="244" customWidth="1"/>
    <col min="6" max="6" width="9.1640625" style="244" customWidth="1"/>
    <col min="7" max="7" width="5" style="244" customWidth="1"/>
    <col min="8" max="8" width="77.83203125" style="244" customWidth="1"/>
    <col min="9" max="10" width="20" style="244" customWidth="1"/>
    <col min="11" max="11" width="1.6640625" style="244" customWidth="1"/>
  </cols>
  <sheetData>
    <row r="1" spans="2:11" s="1" customFormat="1" ht="37.5" customHeight="1"/>
    <row r="2" spans="2:11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pans="2:11" s="16" customFormat="1" ht="45" customHeight="1">
      <c r="B3" s="248"/>
      <c r="C3" s="376" t="s">
        <v>2890</v>
      </c>
      <c r="D3" s="376"/>
      <c r="E3" s="376"/>
      <c r="F3" s="376"/>
      <c r="G3" s="376"/>
      <c r="H3" s="376"/>
      <c r="I3" s="376"/>
      <c r="J3" s="376"/>
      <c r="K3" s="249"/>
    </row>
    <row r="4" spans="2:11" s="1" customFormat="1" ht="25.5" customHeight="1">
      <c r="B4" s="250"/>
      <c r="C4" s="381" t="s">
        <v>2891</v>
      </c>
      <c r="D4" s="381"/>
      <c r="E4" s="381"/>
      <c r="F4" s="381"/>
      <c r="G4" s="381"/>
      <c r="H4" s="381"/>
      <c r="I4" s="381"/>
      <c r="J4" s="381"/>
      <c r="K4" s="251"/>
    </row>
    <row r="5" spans="2:11" s="1" customFormat="1" ht="5.25" customHeight="1">
      <c r="B5" s="250"/>
      <c r="C5" s="252"/>
      <c r="D5" s="252"/>
      <c r="E5" s="252"/>
      <c r="F5" s="252"/>
      <c r="G5" s="252"/>
      <c r="H5" s="252"/>
      <c r="I5" s="252"/>
      <c r="J5" s="252"/>
      <c r="K5" s="251"/>
    </row>
    <row r="6" spans="2:11" s="1" customFormat="1" ht="15" customHeight="1">
      <c r="B6" s="250"/>
      <c r="C6" s="380" t="s">
        <v>2892</v>
      </c>
      <c r="D6" s="380"/>
      <c r="E6" s="380"/>
      <c r="F6" s="380"/>
      <c r="G6" s="380"/>
      <c r="H6" s="380"/>
      <c r="I6" s="380"/>
      <c r="J6" s="380"/>
      <c r="K6" s="251"/>
    </row>
    <row r="7" spans="2:11" s="1" customFormat="1" ht="15" customHeight="1">
      <c r="B7" s="254"/>
      <c r="C7" s="380" t="s">
        <v>2893</v>
      </c>
      <c r="D7" s="380"/>
      <c r="E7" s="380"/>
      <c r="F7" s="380"/>
      <c r="G7" s="380"/>
      <c r="H7" s="380"/>
      <c r="I7" s="380"/>
      <c r="J7" s="380"/>
      <c r="K7" s="251"/>
    </row>
    <row r="8" spans="2:11" s="1" customFormat="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pans="2:11" s="1" customFormat="1" ht="15" customHeight="1">
      <c r="B9" s="254"/>
      <c r="C9" s="380" t="s">
        <v>2894</v>
      </c>
      <c r="D9" s="380"/>
      <c r="E9" s="380"/>
      <c r="F9" s="380"/>
      <c r="G9" s="380"/>
      <c r="H9" s="380"/>
      <c r="I9" s="380"/>
      <c r="J9" s="380"/>
      <c r="K9" s="251"/>
    </row>
    <row r="10" spans="2:11" s="1" customFormat="1" ht="15" customHeight="1">
      <c r="B10" s="254"/>
      <c r="C10" s="253"/>
      <c r="D10" s="380" t="s">
        <v>2895</v>
      </c>
      <c r="E10" s="380"/>
      <c r="F10" s="380"/>
      <c r="G10" s="380"/>
      <c r="H10" s="380"/>
      <c r="I10" s="380"/>
      <c r="J10" s="380"/>
      <c r="K10" s="251"/>
    </row>
    <row r="11" spans="2:11" s="1" customFormat="1" ht="15" customHeight="1">
      <c r="B11" s="254"/>
      <c r="C11" s="255"/>
      <c r="D11" s="380" t="s">
        <v>2896</v>
      </c>
      <c r="E11" s="380"/>
      <c r="F11" s="380"/>
      <c r="G11" s="380"/>
      <c r="H11" s="380"/>
      <c r="I11" s="380"/>
      <c r="J11" s="380"/>
      <c r="K11" s="251"/>
    </row>
    <row r="12" spans="2:11" s="1" customFormat="1" ht="15" customHeight="1">
      <c r="B12" s="254"/>
      <c r="C12" s="255"/>
      <c r="D12" s="253"/>
      <c r="E12" s="253"/>
      <c r="F12" s="253"/>
      <c r="G12" s="253"/>
      <c r="H12" s="253"/>
      <c r="I12" s="253"/>
      <c r="J12" s="253"/>
      <c r="K12" s="251"/>
    </row>
    <row r="13" spans="2:11" s="1" customFormat="1" ht="15" customHeight="1">
      <c r="B13" s="254"/>
      <c r="C13" s="255"/>
      <c r="D13" s="256" t="s">
        <v>2897</v>
      </c>
      <c r="E13" s="253"/>
      <c r="F13" s="253"/>
      <c r="G13" s="253"/>
      <c r="H13" s="253"/>
      <c r="I13" s="253"/>
      <c r="J13" s="253"/>
      <c r="K13" s="251"/>
    </row>
    <row r="14" spans="2:11" s="1" customFormat="1" ht="12.75" customHeight="1">
      <c r="B14" s="254"/>
      <c r="C14" s="255"/>
      <c r="D14" s="255"/>
      <c r="E14" s="255"/>
      <c r="F14" s="255"/>
      <c r="G14" s="255"/>
      <c r="H14" s="255"/>
      <c r="I14" s="255"/>
      <c r="J14" s="255"/>
      <c r="K14" s="251"/>
    </row>
    <row r="15" spans="2:11" s="1" customFormat="1" ht="15" customHeight="1">
      <c r="B15" s="254"/>
      <c r="C15" s="255"/>
      <c r="D15" s="380" t="s">
        <v>2898</v>
      </c>
      <c r="E15" s="380"/>
      <c r="F15" s="380"/>
      <c r="G15" s="380"/>
      <c r="H15" s="380"/>
      <c r="I15" s="380"/>
      <c r="J15" s="380"/>
      <c r="K15" s="251"/>
    </row>
    <row r="16" spans="2:11" s="1" customFormat="1" ht="15" customHeight="1">
      <c r="B16" s="254"/>
      <c r="C16" s="255"/>
      <c r="D16" s="380" t="s">
        <v>2899</v>
      </c>
      <c r="E16" s="380"/>
      <c r="F16" s="380"/>
      <c r="G16" s="380"/>
      <c r="H16" s="380"/>
      <c r="I16" s="380"/>
      <c r="J16" s="380"/>
      <c r="K16" s="251"/>
    </row>
    <row r="17" spans="2:11" s="1" customFormat="1" ht="15" customHeight="1">
      <c r="B17" s="254"/>
      <c r="C17" s="255"/>
      <c r="D17" s="380" t="s">
        <v>2900</v>
      </c>
      <c r="E17" s="380"/>
      <c r="F17" s="380"/>
      <c r="G17" s="380"/>
      <c r="H17" s="380"/>
      <c r="I17" s="380"/>
      <c r="J17" s="380"/>
      <c r="K17" s="251"/>
    </row>
    <row r="18" spans="2:11" s="1" customFormat="1" ht="15" customHeight="1">
      <c r="B18" s="254"/>
      <c r="C18" s="255"/>
      <c r="D18" s="255"/>
      <c r="E18" s="257" t="s">
        <v>80</v>
      </c>
      <c r="F18" s="380" t="s">
        <v>2901</v>
      </c>
      <c r="G18" s="380"/>
      <c r="H18" s="380"/>
      <c r="I18" s="380"/>
      <c r="J18" s="380"/>
      <c r="K18" s="251"/>
    </row>
    <row r="19" spans="2:11" s="1" customFormat="1" ht="15" customHeight="1">
      <c r="B19" s="254"/>
      <c r="C19" s="255"/>
      <c r="D19" s="255"/>
      <c r="E19" s="257" t="s">
        <v>2902</v>
      </c>
      <c r="F19" s="380" t="s">
        <v>2903</v>
      </c>
      <c r="G19" s="380"/>
      <c r="H19" s="380"/>
      <c r="I19" s="380"/>
      <c r="J19" s="380"/>
      <c r="K19" s="251"/>
    </row>
    <row r="20" spans="2:11" s="1" customFormat="1" ht="15" customHeight="1">
      <c r="B20" s="254"/>
      <c r="C20" s="255"/>
      <c r="D20" s="255"/>
      <c r="E20" s="257" t="s">
        <v>89</v>
      </c>
      <c r="F20" s="380" t="s">
        <v>2904</v>
      </c>
      <c r="G20" s="380"/>
      <c r="H20" s="380"/>
      <c r="I20" s="380"/>
      <c r="J20" s="380"/>
      <c r="K20" s="251"/>
    </row>
    <row r="21" spans="2:11" s="1" customFormat="1" ht="15" customHeight="1">
      <c r="B21" s="254"/>
      <c r="C21" s="255"/>
      <c r="D21" s="255"/>
      <c r="E21" s="257" t="s">
        <v>97</v>
      </c>
      <c r="F21" s="380" t="s">
        <v>98</v>
      </c>
      <c r="G21" s="380"/>
      <c r="H21" s="380"/>
      <c r="I21" s="380"/>
      <c r="J21" s="380"/>
      <c r="K21" s="251"/>
    </row>
    <row r="22" spans="2:11" s="1" customFormat="1" ht="15" customHeight="1">
      <c r="B22" s="254"/>
      <c r="C22" s="255"/>
      <c r="D22" s="255"/>
      <c r="E22" s="257" t="s">
        <v>2905</v>
      </c>
      <c r="F22" s="380" t="s">
        <v>2906</v>
      </c>
      <c r="G22" s="380"/>
      <c r="H22" s="380"/>
      <c r="I22" s="380"/>
      <c r="J22" s="380"/>
      <c r="K22" s="251"/>
    </row>
    <row r="23" spans="2:11" s="1" customFormat="1" ht="15" customHeight="1">
      <c r="B23" s="254"/>
      <c r="C23" s="255"/>
      <c r="D23" s="255"/>
      <c r="E23" s="257" t="s">
        <v>2907</v>
      </c>
      <c r="F23" s="380" t="s">
        <v>2908</v>
      </c>
      <c r="G23" s="380"/>
      <c r="H23" s="380"/>
      <c r="I23" s="380"/>
      <c r="J23" s="380"/>
      <c r="K23" s="251"/>
    </row>
    <row r="24" spans="2:11" s="1" customFormat="1" ht="12.75" customHeight="1">
      <c r="B24" s="254"/>
      <c r="C24" s="255"/>
      <c r="D24" s="255"/>
      <c r="E24" s="255"/>
      <c r="F24" s="255"/>
      <c r="G24" s="255"/>
      <c r="H24" s="255"/>
      <c r="I24" s="255"/>
      <c r="J24" s="255"/>
      <c r="K24" s="251"/>
    </row>
    <row r="25" spans="2:11" s="1" customFormat="1" ht="15" customHeight="1">
      <c r="B25" s="254"/>
      <c r="C25" s="380" t="s">
        <v>2909</v>
      </c>
      <c r="D25" s="380"/>
      <c r="E25" s="380"/>
      <c r="F25" s="380"/>
      <c r="G25" s="380"/>
      <c r="H25" s="380"/>
      <c r="I25" s="380"/>
      <c r="J25" s="380"/>
      <c r="K25" s="251"/>
    </row>
    <row r="26" spans="2:11" s="1" customFormat="1" ht="15" customHeight="1">
      <c r="B26" s="254"/>
      <c r="C26" s="380" t="s">
        <v>2910</v>
      </c>
      <c r="D26" s="380"/>
      <c r="E26" s="380"/>
      <c r="F26" s="380"/>
      <c r="G26" s="380"/>
      <c r="H26" s="380"/>
      <c r="I26" s="380"/>
      <c r="J26" s="380"/>
      <c r="K26" s="251"/>
    </row>
    <row r="27" spans="2:11" s="1" customFormat="1" ht="15" customHeight="1">
      <c r="B27" s="254"/>
      <c r="C27" s="253"/>
      <c r="D27" s="380" t="s">
        <v>2911</v>
      </c>
      <c r="E27" s="380"/>
      <c r="F27" s="380"/>
      <c r="G27" s="380"/>
      <c r="H27" s="380"/>
      <c r="I27" s="380"/>
      <c r="J27" s="380"/>
      <c r="K27" s="251"/>
    </row>
    <row r="28" spans="2:11" s="1" customFormat="1" ht="15" customHeight="1">
      <c r="B28" s="254"/>
      <c r="C28" s="255"/>
      <c r="D28" s="380" t="s">
        <v>2912</v>
      </c>
      <c r="E28" s="380"/>
      <c r="F28" s="380"/>
      <c r="G28" s="380"/>
      <c r="H28" s="380"/>
      <c r="I28" s="380"/>
      <c r="J28" s="380"/>
      <c r="K28" s="251"/>
    </row>
    <row r="29" spans="2:11" s="1" customFormat="1" ht="12.75" customHeight="1">
      <c r="B29" s="254"/>
      <c r="C29" s="255"/>
      <c r="D29" s="255"/>
      <c r="E29" s="255"/>
      <c r="F29" s="255"/>
      <c r="G29" s="255"/>
      <c r="H29" s="255"/>
      <c r="I29" s="255"/>
      <c r="J29" s="255"/>
      <c r="K29" s="251"/>
    </row>
    <row r="30" spans="2:11" s="1" customFormat="1" ht="15" customHeight="1">
      <c r="B30" s="254"/>
      <c r="C30" s="255"/>
      <c r="D30" s="380" t="s">
        <v>2913</v>
      </c>
      <c r="E30" s="380"/>
      <c r="F30" s="380"/>
      <c r="G30" s="380"/>
      <c r="H30" s="380"/>
      <c r="I30" s="380"/>
      <c r="J30" s="380"/>
      <c r="K30" s="251"/>
    </row>
    <row r="31" spans="2:11" s="1" customFormat="1" ht="15" customHeight="1">
      <c r="B31" s="254"/>
      <c r="C31" s="255"/>
      <c r="D31" s="380" t="s">
        <v>2914</v>
      </c>
      <c r="E31" s="380"/>
      <c r="F31" s="380"/>
      <c r="G31" s="380"/>
      <c r="H31" s="380"/>
      <c r="I31" s="380"/>
      <c r="J31" s="380"/>
      <c r="K31" s="251"/>
    </row>
    <row r="32" spans="2:11" s="1" customFormat="1" ht="12.75" customHeight="1">
      <c r="B32" s="254"/>
      <c r="C32" s="255"/>
      <c r="D32" s="255"/>
      <c r="E32" s="255"/>
      <c r="F32" s="255"/>
      <c r="G32" s="255"/>
      <c r="H32" s="255"/>
      <c r="I32" s="255"/>
      <c r="J32" s="255"/>
      <c r="K32" s="251"/>
    </row>
    <row r="33" spans="2:11" s="1" customFormat="1" ht="15" customHeight="1">
      <c r="B33" s="254"/>
      <c r="C33" s="255"/>
      <c r="D33" s="380" t="s">
        <v>2915</v>
      </c>
      <c r="E33" s="380"/>
      <c r="F33" s="380"/>
      <c r="G33" s="380"/>
      <c r="H33" s="380"/>
      <c r="I33" s="380"/>
      <c r="J33" s="380"/>
      <c r="K33" s="251"/>
    </row>
    <row r="34" spans="2:11" s="1" customFormat="1" ht="15" customHeight="1">
      <c r="B34" s="254"/>
      <c r="C34" s="255"/>
      <c r="D34" s="380" t="s">
        <v>2916</v>
      </c>
      <c r="E34" s="380"/>
      <c r="F34" s="380"/>
      <c r="G34" s="380"/>
      <c r="H34" s="380"/>
      <c r="I34" s="380"/>
      <c r="J34" s="380"/>
      <c r="K34" s="251"/>
    </row>
    <row r="35" spans="2:11" s="1" customFormat="1" ht="15" customHeight="1">
      <c r="B35" s="254"/>
      <c r="C35" s="255"/>
      <c r="D35" s="380" t="s">
        <v>2917</v>
      </c>
      <c r="E35" s="380"/>
      <c r="F35" s="380"/>
      <c r="G35" s="380"/>
      <c r="H35" s="380"/>
      <c r="I35" s="380"/>
      <c r="J35" s="380"/>
      <c r="K35" s="251"/>
    </row>
    <row r="36" spans="2:11" s="1" customFormat="1" ht="15" customHeight="1">
      <c r="B36" s="254"/>
      <c r="C36" s="255"/>
      <c r="D36" s="253"/>
      <c r="E36" s="256" t="s">
        <v>135</v>
      </c>
      <c r="F36" s="253"/>
      <c r="G36" s="380" t="s">
        <v>2918</v>
      </c>
      <c r="H36" s="380"/>
      <c r="I36" s="380"/>
      <c r="J36" s="380"/>
      <c r="K36" s="251"/>
    </row>
    <row r="37" spans="2:11" s="1" customFormat="1" ht="30.75" customHeight="1">
      <c r="B37" s="254"/>
      <c r="C37" s="255"/>
      <c r="D37" s="253"/>
      <c r="E37" s="256" t="s">
        <v>2919</v>
      </c>
      <c r="F37" s="253"/>
      <c r="G37" s="380" t="s">
        <v>2920</v>
      </c>
      <c r="H37" s="380"/>
      <c r="I37" s="380"/>
      <c r="J37" s="380"/>
      <c r="K37" s="251"/>
    </row>
    <row r="38" spans="2:11" s="1" customFormat="1" ht="15" customHeight="1">
      <c r="B38" s="254"/>
      <c r="C38" s="255"/>
      <c r="D38" s="253"/>
      <c r="E38" s="256" t="s">
        <v>54</v>
      </c>
      <c r="F38" s="253"/>
      <c r="G38" s="380" t="s">
        <v>2921</v>
      </c>
      <c r="H38" s="380"/>
      <c r="I38" s="380"/>
      <c r="J38" s="380"/>
      <c r="K38" s="251"/>
    </row>
    <row r="39" spans="2:11" s="1" customFormat="1" ht="15" customHeight="1">
      <c r="B39" s="254"/>
      <c r="C39" s="255"/>
      <c r="D39" s="253"/>
      <c r="E39" s="256" t="s">
        <v>55</v>
      </c>
      <c r="F39" s="253"/>
      <c r="G39" s="380" t="s">
        <v>2922</v>
      </c>
      <c r="H39" s="380"/>
      <c r="I39" s="380"/>
      <c r="J39" s="380"/>
      <c r="K39" s="251"/>
    </row>
    <row r="40" spans="2:11" s="1" customFormat="1" ht="15" customHeight="1">
      <c r="B40" s="254"/>
      <c r="C40" s="255"/>
      <c r="D40" s="253"/>
      <c r="E40" s="256" t="s">
        <v>136</v>
      </c>
      <c r="F40" s="253"/>
      <c r="G40" s="380" t="s">
        <v>2923</v>
      </c>
      <c r="H40" s="380"/>
      <c r="I40" s="380"/>
      <c r="J40" s="380"/>
      <c r="K40" s="251"/>
    </row>
    <row r="41" spans="2:11" s="1" customFormat="1" ht="15" customHeight="1">
      <c r="B41" s="254"/>
      <c r="C41" s="255"/>
      <c r="D41" s="253"/>
      <c r="E41" s="256" t="s">
        <v>137</v>
      </c>
      <c r="F41" s="253"/>
      <c r="G41" s="380" t="s">
        <v>2924</v>
      </c>
      <c r="H41" s="380"/>
      <c r="I41" s="380"/>
      <c r="J41" s="380"/>
      <c r="K41" s="251"/>
    </row>
    <row r="42" spans="2:11" s="1" customFormat="1" ht="15" customHeight="1">
      <c r="B42" s="254"/>
      <c r="C42" s="255"/>
      <c r="D42" s="253"/>
      <c r="E42" s="256" t="s">
        <v>2925</v>
      </c>
      <c r="F42" s="253"/>
      <c r="G42" s="380" t="s">
        <v>2926</v>
      </c>
      <c r="H42" s="380"/>
      <c r="I42" s="380"/>
      <c r="J42" s="380"/>
      <c r="K42" s="251"/>
    </row>
    <row r="43" spans="2:11" s="1" customFormat="1" ht="15" customHeight="1">
      <c r="B43" s="254"/>
      <c r="C43" s="255"/>
      <c r="D43" s="253"/>
      <c r="E43" s="256"/>
      <c r="F43" s="253"/>
      <c r="G43" s="380" t="s">
        <v>2927</v>
      </c>
      <c r="H43" s="380"/>
      <c r="I43" s="380"/>
      <c r="J43" s="380"/>
      <c r="K43" s="251"/>
    </row>
    <row r="44" spans="2:11" s="1" customFormat="1" ht="15" customHeight="1">
      <c r="B44" s="254"/>
      <c r="C44" s="255"/>
      <c r="D44" s="253"/>
      <c r="E44" s="256" t="s">
        <v>2928</v>
      </c>
      <c r="F44" s="253"/>
      <c r="G44" s="380" t="s">
        <v>2929</v>
      </c>
      <c r="H44" s="380"/>
      <c r="I44" s="380"/>
      <c r="J44" s="380"/>
      <c r="K44" s="251"/>
    </row>
    <row r="45" spans="2:11" s="1" customFormat="1" ht="15" customHeight="1">
      <c r="B45" s="254"/>
      <c r="C45" s="255"/>
      <c r="D45" s="253"/>
      <c r="E45" s="256" t="s">
        <v>139</v>
      </c>
      <c r="F45" s="253"/>
      <c r="G45" s="380" t="s">
        <v>2930</v>
      </c>
      <c r="H45" s="380"/>
      <c r="I45" s="380"/>
      <c r="J45" s="380"/>
      <c r="K45" s="251"/>
    </row>
    <row r="46" spans="2:11" s="1" customFormat="1" ht="12.75" customHeight="1">
      <c r="B46" s="254"/>
      <c r="C46" s="255"/>
      <c r="D46" s="253"/>
      <c r="E46" s="253"/>
      <c r="F46" s="253"/>
      <c r="G46" s="253"/>
      <c r="H46" s="253"/>
      <c r="I46" s="253"/>
      <c r="J46" s="253"/>
      <c r="K46" s="251"/>
    </row>
    <row r="47" spans="2:11" s="1" customFormat="1" ht="15" customHeight="1">
      <c r="B47" s="254"/>
      <c r="C47" s="255"/>
      <c r="D47" s="380" t="s">
        <v>2931</v>
      </c>
      <c r="E47" s="380"/>
      <c r="F47" s="380"/>
      <c r="G47" s="380"/>
      <c r="H47" s="380"/>
      <c r="I47" s="380"/>
      <c r="J47" s="380"/>
      <c r="K47" s="251"/>
    </row>
    <row r="48" spans="2:11" s="1" customFormat="1" ht="15" customHeight="1">
      <c r="B48" s="254"/>
      <c r="C48" s="255"/>
      <c r="D48" s="255"/>
      <c r="E48" s="380" t="s">
        <v>2932</v>
      </c>
      <c r="F48" s="380"/>
      <c r="G48" s="380"/>
      <c r="H48" s="380"/>
      <c r="I48" s="380"/>
      <c r="J48" s="380"/>
      <c r="K48" s="251"/>
    </row>
    <row r="49" spans="2:11" s="1" customFormat="1" ht="15" customHeight="1">
      <c r="B49" s="254"/>
      <c r="C49" s="255"/>
      <c r="D49" s="255"/>
      <c r="E49" s="380" t="s">
        <v>2933</v>
      </c>
      <c r="F49" s="380"/>
      <c r="G49" s="380"/>
      <c r="H49" s="380"/>
      <c r="I49" s="380"/>
      <c r="J49" s="380"/>
      <c r="K49" s="251"/>
    </row>
    <row r="50" spans="2:11" s="1" customFormat="1" ht="15" customHeight="1">
      <c r="B50" s="254"/>
      <c r="C50" s="255"/>
      <c r="D50" s="255"/>
      <c r="E50" s="380" t="s">
        <v>2934</v>
      </c>
      <c r="F50" s="380"/>
      <c r="G50" s="380"/>
      <c r="H50" s="380"/>
      <c r="I50" s="380"/>
      <c r="J50" s="380"/>
      <c r="K50" s="251"/>
    </row>
    <row r="51" spans="2:11" s="1" customFormat="1" ht="15" customHeight="1">
      <c r="B51" s="254"/>
      <c r="C51" s="255"/>
      <c r="D51" s="380" t="s">
        <v>2935</v>
      </c>
      <c r="E51" s="380"/>
      <c r="F51" s="380"/>
      <c r="G51" s="380"/>
      <c r="H51" s="380"/>
      <c r="I51" s="380"/>
      <c r="J51" s="380"/>
      <c r="K51" s="251"/>
    </row>
    <row r="52" spans="2:11" s="1" customFormat="1" ht="25.5" customHeight="1">
      <c r="B52" s="250"/>
      <c r="C52" s="381" t="s">
        <v>2936</v>
      </c>
      <c r="D52" s="381"/>
      <c r="E52" s="381"/>
      <c r="F52" s="381"/>
      <c r="G52" s="381"/>
      <c r="H52" s="381"/>
      <c r="I52" s="381"/>
      <c r="J52" s="381"/>
      <c r="K52" s="251"/>
    </row>
    <row r="53" spans="2:11" s="1" customFormat="1" ht="5.25" customHeight="1">
      <c r="B53" s="250"/>
      <c r="C53" s="252"/>
      <c r="D53" s="252"/>
      <c r="E53" s="252"/>
      <c r="F53" s="252"/>
      <c r="G53" s="252"/>
      <c r="H53" s="252"/>
      <c r="I53" s="252"/>
      <c r="J53" s="252"/>
      <c r="K53" s="251"/>
    </row>
    <row r="54" spans="2:11" s="1" customFormat="1" ht="15" customHeight="1">
      <c r="B54" s="250"/>
      <c r="C54" s="380" t="s">
        <v>2937</v>
      </c>
      <c r="D54" s="380"/>
      <c r="E54" s="380"/>
      <c r="F54" s="380"/>
      <c r="G54" s="380"/>
      <c r="H54" s="380"/>
      <c r="I54" s="380"/>
      <c r="J54" s="380"/>
      <c r="K54" s="251"/>
    </row>
    <row r="55" spans="2:11" s="1" customFormat="1" ht="15" customHeight="1">
      <c r="B55" s="250"/>
      <c r="C55" s="380" t="s">
        <v>2938</v>
      </c>
      <c r="D55" s="380"/>
      <c r="E55" s="380"/>
      <c r="F55" s="380"/>
      <c r="G55" s="380"/>
      <c r="H55" s="380"/>
      <c r="I55" s="380"/>
      <c r="J55" s="380"/>
      <c r="K55" s="251"/>
    </row>
    <row r="56" spans="2:11" s="1" customFormat="1" ht="12.75" customHeight="1">
      <c r="B56" s="250"/>
      <c r="C56" s="253"/>
      <c r="D56" s="253"/>
      <c r="E56" s="253"/>
      <c r="F56" s="253"/>
      <c r="G56" s="253"/>
      <c r="H56" s="253"/>
      <c r="I56" s="253"/>
      <c r="J56" s="253"/>
      <c r="K56" s="251"/>
    </row>
    <row r="57" spans="2:11" s="1" customFormat="1" ht="15" customHeight="1">
      <c r="B57" s="250"/>
      <c r="C57" s="380" t="s">
        <v>2939</v>
      </c>
      <c r="D57" s="380"/>
      <c r="E57" s="380"/>
      <c r="F57" s="380"/>
      <c r="G57" s="380"/>
      <c r="H57" s="380"/>
      <c r="I57" s="380"/>
      <c r="J57" s="380"/>
      <c r="K57" s="251"/>
    </row>
    <row r="58" spans="2:11" s="1" customFormat="1" ht="15" customHeight="1">
      <c r="B58" s="250"/>
      <c r="C58" s="255"/>
      <c r="D58" s="380" t="s">
        <v>2940</v>
      </c>
      <c r="E58" s="380"/>
      <c r="F58" s="380"/>
      <c r="G58" s="380"/>
      <c r="H58" s="380"/>
      <c r="I58" s="380"/>
      <c r="J58" s="380"/>
      <c r="K58" s="251"/>
    </row>
    <row r="59" spans="2:11" s="1" customFormat="1" ht="15" customHeight="1">
      <c r="B59" s="250"/>
      <c r="C59" s="255"/>
      <c r="D59" s="380" t="s">
        <v>2941</v>
      </c>
      <c r="E59" s="380"/>
      <c r="F59" s="380"/>
      <c r="G59" s="380"/>
      <c r="H59" s="380"/>
      <c r="I59" s="380"/>
      <c r="J59" s="380"/>
      <c r="K59" s="251"/>
    </row>
    <row r="60" spans="2:11" s="1" customFormat="1" ht="15" customHeight="1">
      <c r="B60" s="250"/>
      <c r="C60" s="255"/>
      <c r="D60" s="380" t="s">
        <v>2942</v>
      </c>
      <c r="E60" s="380"/>
      <c r="F60" s="380"/>
      <c r="G60" s="380"/>
      <c r="H60" s="380"/>
      <c r="I60" s="380"/>
      <c r="J60" s="380"/>
      <c r="K60" s="251"/>
    </row>
    <row r="61" spans="2:11" s="1" customFormat="1" ht="15" customHeight="1">
      <c r="B61" s="250"/>
      <c r="C61" s="255"/>
      <c r="D61" s="380" t="s">
        <v>2943</v>
      </c>
      <c r="E61" s="380"/>
      <c r="F61" s="380"/>
      <c r="G61" s="380"/>
      <c r="H61" s="380"/>
      <c r="I61" s="380"/>
      <c r="J61" s="380"/>
      <c r="K61" s="251"/>
    </row>
    <row r="62" spans="2:11" s="1" customFormat="1" ht="15" customHeight="1">
      <c r="B62" s="250"/>
      <c r="C62" s="255"/>
      <c r="D62" s="382" t="s">
        <v>2944</v>
      </c>
      <c r="E62" s="382"/>
      <c r="F62" s="382"/>
      <c r="G62" s="382"/>
      <c r="H62" s="382"/>
      <c r="I62" s="382"/>
      <c r="J62" s="382"/>
      <c r="K62" s="251"/>
    </row>
    <row r="63" spans="2:11" s="1" customFormat="1" ht="15" customHeight="1">
      <c r="B63" s="250"/>
      <c r="C63" s="255"/>
      <c r="D63" s="380" t="s">
        <v>2945</v>
      </c>
      <c r="E63" s="380"/>
      <c r="F63" s="380"/>
      <c r="G63" s="380"/>
      <c r="H63" s="380"/>
      <c r="I63" s="380"/>
      <c r="J63" s="380"/>
      <c r="K63" s="251"/>
    </row>
    <row r="64" spans="2:11" s="1" customFormat="1" ht="12.75" customHeight="1">
      <c r="B64" s="250"/>
      <c r="C64" s="255"/>
      <c r="D64" s="255"/>
      <c r="E64" s="258"/>
      <c r="F64" s="255"/>
      <c r="G64" s="255"/>
      <c r="H64" s="255"/>
      <c r="I64" s="255"/>
      <c r="J64" s="255"/>
      <c r="K64" s="251"/>
    </row>
    <row r="65" spans="2:11" s="1" customFormat="1" ht="15" customHeight="1">
      <c r="B65" s="250"/>
      <c r="C65" s="255"/>
      <c r="D65" s="380" t="s">
        <v>2946</v>
      </c>
      <c r="E65" s="380"/>
      <c r="F65" s="380"/>
      <c r="G65" s="380"/>
      <c r="H65" s="380"/>
      <c r="I65" s="380"/>
      <c r="J65" s="380"/>
      <c r="K65" s="251"/>
    </row>
    <row r="66" spans="2:11" s="1" customFormat="1" ht="15" customHeight="1">
      <c r="B66" s="250"/>
      <c r="C66" s="255"/>
      <c r="D66" s="382" t="s">
        <v>2947</v>
      </c>
      <c r="E66" s="382"/>
      <c r="F66" s="382"/>
      <c r="G66" s="382"/>
      <c r="H66" s="382"/>
      <c r="I66" s="382"/>
      <c r="J66" s="382"/>
      <c r="K66" s="251"/>
    </row>
    <row r="67" spans="2:11" s="1" customFormat="1" ht="15" customHeight="1">
      <c r="B67" s="250"/>
      <c r="C67" s="255"/>
      <c r="D67" s="380" t="s">
        <v>2948</v>
      </c>
      <c r="E67" s="380"/>
      <c r="F67" s="380"/>
      <c r="G67" s="380"/>
      <c r="H67" s="380"/>
      <c r="I67" s="380"/>
      <c r="J67" s="380"/>
      <c r="K67" s="251"/>
    </row>
    <row r="68" spans="2:11" s="1" customFormat="1" ht="15" customHeight="1">
      <c r="B68" s="250"/>
      <c r="C68" s="255"/>
      <c r="D68" s="380" t="s">
        <v>2949</v>
      </c>
      <c r="E68" s="380"/>
      <c r="F68" s="380"/>
      <c r="G68" s="380"/>
      <c r="H68" s="380"/>
      <c r="I68" s="380"/>
      <c r="J68" s="380"/>
      <c r="K68" s="251"/>
    </row>
    <row r="69" spans="2:11" s="1" customFormat="1" ht="15" customHeight="1">
      <c r="B69" s="250"/>
      <c r="C69" s="255"/>
      <c r="D69" s="380" t="s">
        <v>2950</v>
      </c>
      <c r="E69" s="380"/>
      <c r="F69" s="380"/>
      <c r="G69" s="380"/>
      <c r="H69" s="380"/>
      <c r="I69" s="380"/>
      <c r="J69" s="380"/>
      <c r="K69" s="251"/>
    </row>
    <row r="70" spans="2:11" s="1" customFormat="1" ht="15" customHeight="1">
      <c r="B70" s="250"/>
      <c r="C70" s="255"/>
      <c r="D70" s="380" t="s">
        <v>2951</v>
      </c>
      <c r="E70" s="380"/>
      <c r="F70" s="380"/>
      <c r="G70" s="380"/>
      <c r="H70" s="380"/>
      <c r="I70" s="380"/>
      <c r="J70" s="380"/>
      <c r="K70" s="251"/>
    </row>
    <row r="71" spans="2:11" s="1" customFormat="1" ht="12.75" customHeight="1">
      <c r="B71" s="259"/>
      <c r="C71" s="260"/>
      <c r="D71" s="260"/>
      <c r="E71" s="260"/>
      <c r="F71" s="260"/>
      <c r="G71" s="260"/>
      <c r="H71" s="260"/>
      <c r="I71" s="260"/>
      <c r="J71" s="260"/>
      <c r="K71" s="261"/>
    </row>
    <row r="72" spans="2:11" s="1" customFormat="1" ht="18.75" customHeight="1">
      <c r="B72" s="262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s="1" customFormat="1" ht="18.75" customHeight="1">
      <c r="B73" s="263"/>
      <c r="C73" s="263"/>
      <c r="D73" s="263"/>
      <c r="E73" s="263"/>
      <c r="F73" s="263"/>
      <c r="G73" s="263"/>
      <c r="H73" s="263"/>
      <c r="I73" s="263"/>
      <c r="J73" s="263"/>
      <c r="K73" s="263"/>
    </row>
    <row r="74" spans="2:11" s="1" customFormat="1" ht="7.5" customHeight="1">
      <c r="B74" s="264"/>
      <c r="C74" s="265"/>
      <c r="D74" s="265"/>
      <c r="E74" s="265"/>
      <c r="F74" s="265"/>
      <c r="G74" s="265"/>
      <c r="H74" s="265"/>
      <c r="I74" s="265"/>
      <c r="J74" s="265"/>
      <c r="K74" s="266"/>
    </row>
    <row r="75" spans="2:11" s="1" customFormat="1" ht="45" customHeight="1">
      <c r="B75" s="267"/>
      <c r="C75" s="375" t="s">
        <v>2952</v>
      </c>
      <c r="D75" s="375"/>
      <c r="E75" s="375"/>
      <c r="F75" s="375"/>
      <c r="G75" s="375"/>
      <c r="H75" s="375"/>
      <c r="I75" s="375"/>
      <c r="J75" s="375"/>
      <c r="K75" s="268"/>
    </row>
    <row r="76" spans="2:11" s="1" customFormat="1" ht="17.25" customHeight="1">
      <c r="B76" s="267"/>
      <c r="C76" s="269" t="s">
        <v>2953</v>
      </c>
      <c r="D76" s="269"/>
      <c r="E76" s="269"/>
      <c r="F76" s="269" t="s">
        <v>2954</v>
      </c>
      <c r="G76" s="270"/>
      <c r="H76" s="269" t="s">
        <v>55</v>
      </c>
      <c r="I76" s="269" t="s">
        <v>58</v>
      </c>
      <c r="J76" s="269" t="s">
        <v>2955</v>
      </c>
      <c r="K76" s="268"/>
    </row>
    <row r="77" spans="2:11" s="1" customFormat="1" ht="17.25" customHeight="1">
      <c r="B77" s="267"/>
      <c r="C77" s="271" t="s">
        <v>2956</v>
      </c>
      <c r="D77" s="271"/>
      <c r="E77" s="271"/>
      <c r="F77" s="272" t="s">
        <v>2957</v>
      </c>
      <c r="G77" s="273"/>
      <c r="H77" s="271"/>
      <c r="I77" s="271"/>
      <c r="J77" s="271" t="s">
        <v>2958</v>
      </c>
      <c r="K77" s="268"/>
    </row>
    <row r="78" spans="2:11" s="1" customFormat="1" ht="5.25" customHeight="1">
      <c r="B78" s="267"/>
      <c r="C78" s="274"/>
      <c r="D78" s="274"/>
      <c r="E78" s="274"/>
      <c r="F78" s="274"/>
      <c r="G78" s="275"/>
      <c r="H78" s="274"/>
      <c r="I78" s="274"/>
      <c r="J78" s="274"/>
      <c r="K78" s="268"/>
    </row>
    <row r="79" spans="2:11" s="1" customFormat="1" ht="15" customHeight="1">
      <c r="B79" s="267"/>
      <c r="C79" s="256" t="s">
        <v>54</v>
      </c>
      <c r="D79" s="276"/>
      <c r="E79" s="276"/>
      <c r="F79" s="277" t="s">
        <v>2959</v>
      </c>
      <c r="G79" s="278"/>
      <c r="H79" s="256" t="s">
        <v>2960</v>
      </c>
      <c r="I79" s="256" t="s">
        <v>2961</v>
      </c>
      <c r="J79" s="256">
        <v>20</v>
      </c>
      <c r="K79" s="268"/>
    </row>
    <row r="80" spans="2:11" s="1" customFormat="1" ht="15" customHeight="1">
      <c r="B80" s="267"/>
      <c r="C80" s="256" t="s">
        <v>2962</v>
      </c>
      <c r="D80" s="256"/>
      <c r="E80" s="256"/>
      <c r="F80" s="277" t="s">
        <v>2959</v>
      </c>
      <c r="G80" s="278"/>
      <c r="H80" s="256" t="s">
        <v>2963</v>
      </c>
      <c r="I80" s="256" t="s">
        <v>2961</v>
      </c>
      <c r="J80" s="256">
        <v>120</v>
      </c>
      <c r="K80" s="268"/>
    </row>
    <row r="81" spans="2:11" s="1" customFormat="1" ht="15" customHeight="1">
      <c r="B81" s="279"/>
      <c r="C81" s="256" t="s">
        <v>2964</v>
      </c>
      <c r="D81" s="256"/>
      <c r="E81" s="256"/>
      <c r="F81" s="277" t="s">
        <v>2965</v>
      </c>
      <c r="G81" s="278"/>
      <c r="H81" s="256" t="s">
        <v>2966</v>
      </c>
      <c r="I81" s="256" t="s">
        <v>2961</v>
      </c>
      <c r="J81" s="256">
        <v>50</v>
      </c>
      <c r="K81" s="268"/>
    </row>
    <row r="82" spans="2:11" s="1" customFormat="1" ht="15" customHeight="1">
      <c r="B82" s="279"/>
      <c r="C82" s="256" t="s">
        <v>2967</v>
      </c>
      <c r="D82" s="256"/>
      <c r="E82" s="256"/>
      <c r="F82" s="277" t="s">
        <v>2959</v>
      </c>
      <c r="G82" s="278"/>
      <c r="H82" s="256" t="s">
        <v>2968</v>
      </c>
      <c r="I82" s="256" t="s">
        <v>2969</v>
      </c>
      <c r="J82" s="256"/>
      <c r="K82" s="268"/>
    </row>
    <row r="83" spans="2:11" s="1" customFormat="1" ht="15" customHeight="1">
      <c r="B83" s="279"/>
      <c r="C83" s="280" t="s">
        <v>2970</v>
      </c>
      <c r="D83" s="280"/>
      <c r="E83" s="280"/>
      <c r="F83" s="281" t="s">
        <v>2965</v>
      </c>
      <c r="G83" s="280"/>
      <c r="H83" s="280" t="s">
        <v>2971</v>
      </c>
      <c r="I83" s="280" t="s">
        <v>2961</v>
      </c>
      <c r="J83" s="280">
        <v>15</v>
      </c>
      <c r="K83" s="268"/>
    </row>
    <row r="84" spans="2:11" s="1" customFormat="1" ht="15" customHeight="1">
      <c r="B84" s="279"/>
      <c r="C84" s="280" t="s">
        <v>2972</v>
      </c>
      <c r="D84" s="280"/>
      <c r="E84" s="280"/>
      <c r="F84" s="281" t="s">
        <v>2965</v>
      </c>
      <c r="G84" s="280"/>
      <c r="H84" s="280" t="s">
        <v>2973</v>
      </c>
      <c r="I84" s="280" t="s">
        <v>2961</v>
      </c>
      <c r="J84" s="280">
        <v>15</v>
      </c>
      <c r="K84" s="268"/>
    </row>
    <row r="85" spans="2:11" s="1" customFormat="1" ht="15" customHeight="1">
      <c r="B85" s="279"/>
      <c r="C85" s="280" t="s">
        <v>2974</v>
      </c>
      <c r="D85" s="280"/>
      <c r="E85" s="280"/>
      <c r="F85" s="281" t="s">
        <v>2965</v>
      </c>
      <c r="G85" s="280"/>
      <c r="H85" s="280" t="s">
        <v>2975</v>
      </c>
      <c r="I85" s="280" t="s">
        <v>2961</v>
      </c>
      <c r="J85" s="280">
        <v>20</v>
      </c>
      <c r="K85" s="268"/>
    </row>
    <row r="86" spans="2:11" s="1" customFormat="1" ht="15" customHeight="1">
      <c r="B86" s="279"/>
      <c r="C86" s="280" t="s">
        <v>2976</v>
      </c>
      <c r="D86" s="280"/>
      <c r="E86" s="280"/>
      <c r="F86" s="281" t="s">
        <v>2965</v>
      </c>
      <c r="G86" s="280"/>
      <c r="H86" s="280" t="s">
        <v>2977</v>
      </c>
      <c r="I86" s="280" t="s">
        <v>2961</v>
      </c>
      <c r="J86" s="280">
        <v>20</v>
      </c>
      <c r="K86" s="268"/>
    </row>
    <row r="87" spans="2:11" s="1" customFormat="1" ht="15" customHeight="1">
      <c r="B87" s="279"/>
      <c r="C87" s="256" t="s">
        <v>2978</v>
      </c>
      <c r="D87" s="256"/>
      <c r="E87" s="256"/>
      <c r="F87" s="277" t="s">
        <v>2965</v>
      </c>
      <c r="G87" s="278"/>
      <c r="H87" s="256" t="s">
        <v>2979</v>
      </c>
      <c r="I87" s="256" t="s">
        <v>2961</v>
      </c>
      <c r="J87" s="256">
        <v>50</v>
      </c>
      <c r="K87" s="268"/>
    </row>
    <row r="88" spans="2:11" s="1" customFormat="1" ht="15" customHeight="1">
      <c r="B88" s="279"/>
      <c r="C88" s="256" t="s">
        <v>2980</v>
      </c>
      <c r="D88" s="256"/>
      <c r="E88" s="256"/>
      <c r="F88" s="277" t="s">
        <v>2965</v>
      </c>
      <c r="G88" s="278"/>
      <c r="H88" s="256" t="s">
        <v>2981</v>
      </c>
      <c r="I88" s="256" t="s">
        <v>2961</v>
      </c>
      <c r="J88" s="256">
        <v>20</v>
      </c>
      <c r="K88" s="268"/>
    </row>
    <row r="89" spans="2:11" s="1" customFormat="1" ht="15" customHeight="1">
      <c r="B89" s="279"/>
      <c r="C89" s="256" t="s">
        <v>2982</v>
      </c>
      <c r="D89" s="256"/>
      <c r="E89" s="256"/>
      <c r="F89" s="277" t="s">
        <v>2965</v>
      </c>
      <c r="G89" s="278"/>
      <c r="H89" s="256" t="s">
        <v>2983</v>
      </c>
      <c r="I89" s="256" t="s">
        <v>2961</v>
      </c>
      <c r="J89" s="256">
        <v>20</v>
      </c>
      <c r="K89" s="268"/>
    </row>
    <row r="90" spans="2:11" s="1" customFormat="1" ht="15" customHeight="1">
      <c r="B90" s="279"/>
      <c r="C90" s="256" t="s">
        <v>2984</v>
      </c>
      <c r="D90" s="256"/>
      <c r="E90" s="256"/>
      <c r="F90" s="277" t="s">
        <v>2965</v>
      </c>
      <c r="G90" s="278"/>
      <c r="H90" s="256" t="s">
        <v>2985</v>
      </c>
      <c r="I90" s="256" t="s">
        <v>2961</v>
      </c>
      <c r="J90" s="256">
        <v>50</v>
      </c>
      <c r="K90" s="268"/>
    </row>
    <row r="91" spans="2:11" s="1" customFormat="1" ht="15" customHeight="1">
      <c r="B91" s="279"/>
      <c r="C91" s="256" t="s">
        <v>2986</v>
      </c>
      <c r="D91" s="256"/>
      <c r="E91" s="256"/>
      <c r="F91" s="277" t="s">
        <v>2965</v>
      </c>
      <c r="G91" s="278"/>
      <c r="H91" s="256" t="s">
        <v>2986</v>
      </c>
      <c r="I91" s="256" t="s">
        <v>2961</v>
      </c>
      <c r="J91" s="256">
        <v>50</v>
      </c>
      <c r="K91" s="268"/>
    </row>
    <row r="92" spans="2:11" s="1" customFormat="1" ht="15" customHeight="1">
      <c r="B92" s="279"/>
      <c r="C92" s="256" t="s">
        <v>2987</v>
      </c>
      <c r="D92" s="256"/>
      <c r="E92" s="256"/>
      <c r="F92" s="277" t="s">
        <v>2965</v>
      </c>
      <c r="G92" s="278"/>
      <c r="H92" s="256" t="s">
        <v>2988</v>
      </c>
      <c r="I92" s="256" t="s">
        <v>2961</v>
      </c>
      <c r="J92" s="256">
        <v>255</v>
      </c>
      <c r="K92" s="268"/>
    </row>
    <row r="93" spans="2:11" s="1" customFormat="1" ht="15" customHeight="1">
      <c r="B93" s="279"/>
      <c r="C93" s="256" t="s">
        <v>2989</v>
      </c>
      <c r="D93" s="256"/>
      <c r="E93" s="256"/>
      <c r="F93" s="277" t="s">
        <v>2959</v>
      </c>
      <c r="G93" s="278"/>
      <c r="H93" s="256" t="s">
        <v>2990</v>
      </c>
      <c r="I93" s="256" t="s">
        <v>2991</v>
      </c>
      <c r="J93" s="256"/>
      <c r="K93" s="268"/>
    </row>
    <row r="94" spans="2:11" s="1" customFormat="1" ht="15" customHeight="1">
      <c r="B94" s="279"/>
      <c r="C94" s="256" t="s">
        <v>2992</v>
      </c>
      <c r="D94" s="256"/>
      <c r="E94" s="256"/>
      <c r="F94" s="277" t="s">
        <v>2959</v>
      </c>
      <c r="G94" s="278"/>
      <c r="H94" s="256" t="s">
        <v>2993</v>
      </c>
      <c r="I94" s="256" t="s">
        <v>2994</v>
      </c>
      <c r="J94" s="256"/>
      <c r="K94" s="268"/>
    </row>
    <row r="95" spans="2:11" s="1" customFormat="1" ht="15" customHeight="1">
      <c r="B95" s="279"/>
      <c r="C95" s="256" t="s">
        <v>2995</v>
      </c>
      <c r="D95" s="256"/>
      <c r="E95" s="256"/>
      <c r="F95" s="277" t="s">
        <v>2959</v>
      </c>
      <c r="G95" s="278"/>
      <c r="H95" s="256" t="s">
        <v>2995</v>
      </c>
      <c r="I95" s="256" t="s">
        <v>2994</v>
      </c>
      <c r="J95" s="256"/>
      <c r="K95" s="268"/>
    </row>
    <row r="96" spans="2:11" s="1" customFormat="1" ht="15" customHeight="1">
      <c r="B96" s="279"/>
      <c r="C96" s="256" t="s">
        <v>39</v>
      </c>
      <c r="D96" s="256"/>
      <c r="E96" s="256"/>
      <c r="F96" s="277" t="s">
        <v>2959</v>
      </c>
      <c r="G96" s="278"/>
      <c r="H96" s="256" t="s">
        <v>2996</v>
      </c>
      <c r="I96" s="256" t="s">
        <v>2994</v>
      </c>
      <c r="J96" s="256"/>
      <c r="K96" s="268"/>
    </row>
    <row r="97" spans="2:11" s="1" customFormat="1" ht="15" customHeight="1">
      <c r="B97" s="279"/>
      <c r="C97" s="256" t="s">
        <v>49</v>
      </c>
      <c r="D97" s="256"/>
      <c r="E97" s="256"/>
      <c r="F97" s="277" t="s">
        <v>2959</v>
      </c>
      <c r="G97" s="278"/>
      <c r="H97" s="256" t="s">
        <v>2997</v>
      </c>
      <c r="I97" s="256" t="s">
        <v>2994</v>
      </c>
      <c r="J97" s="256"/>
      <c r="K97" s="268"/>
    </row>
    <row r="98" spans="2:11" s="1" customFormat="1" ht="15" customHeight="1">
      <c r="B98" s="282"/>
      <c r="C98" s="283"/>
      <c r="D98" s="283"/>
      <c r="E98" s="283"/>
      <c r="F98" s="283"/>
      <c r="G98" s="283"/>
      <c r="H98" s="283"/>
      <c r="I98" s="283"/>
      <c r="J98" s="283"/>
      <c r="K98" s="284"/>
    </row>
    <row r="99" spans="2:11" s="1" customFormat="1" ht="18.75" customHeight="1">
      <c r="B99" s="285"/>
      <c r="C99" s="286"/>
      <c r="D99" s="286"/>
      <c r="E99" s="286"/>
      <c r="F99" s="286"/>
      <c r="G99" s="286"/>
      <c r="H99" s="286"/>
      <c r="I99" s="286"/>
      <c r="J99" s="286"/>
      <c r="K99" s="285"/>
    </row>
    <row r="100" spans="2:11" s="1" customFormat="1" ht="18.75" customHeight="1">
      <c r="B100" s="263"/>
      <c r="C100" s="263"/>
      <c r="D100" s="263"/>
      <c r="E100" s="263"/>
      <c r="F100" s="263"/>
      <c r="G100" s="263"/>
      <c r="H100" s="263"/>
      <c r="I100" s="263"/>
      <c r="J100" s="263"/>
      <c r="K100" s="263"/>
    </row>
    <row r="101" spans="2:11" s="1" customFormat="1" ht="7.5" customHeight="1">
      <c r="B101" s="264"/>
      <c r="C101" s="265"/>
      <c r="D101" s="265"/>
      <c r="E101" s="265"/>
      <c r="F101" s="265"/>
      <c r="G101" s="265"/>
      <c r="H101" s="265"/>
      <c r="I101" s="265"/>
      <c r="J101" s="265"/>
      <c r="K101" s="266"/>
    </row>
    <row r="102" spans="2:11" s="1" customFormat="1" ht="45" customHeight="1">
      <c r="B102" s="267"/>
      <c r="C102" s="375" t="s">
        <v>2998</v>
      </c>
      <c r="D102" s="375"/>
      <c r="E102" s="375"/>
      <c r="F102" s="375"/>
      <c r="G102" s="375"/>
      <c r="H102" s="375"/>
      <c r="I102" s="375"/>
      <c r="J102" s="375"/>
      <c r="K102" s="268"/>
    </row>
    <row r="103" spans="2:11" s="1" customFormat="1" ht="17.25" customHeight="1">
      <c r="B103" s="267"/>
      <c r="C103" s="269" t="s">
        <v>2953</v>
      </c>
      <c r="D103" s="269"/>
      <c r="E103" s="269"/>
      <c r="F103" s="269" t="s">
        <v>2954</v>
      </c>
      <c r="G103" s="270"/>
      <c r="H103" s="269" t="s">
        <v>55</v>
      </c>
      <c r="I103" s="269" t="s">
        <v>58</v>
      </c>
      <c r="J103" s="269" t="s">
        <v>2955</v>
      </c>
      <c r="K103" s="268"/>
    </row>
    <row r="104" spans="2:11" s="1" customFormat="1" ht="17.25" customHeight="1">
      <c r="B104" s="267"/>
      <c r="C104" s="271" t="s">
        <v>2956</v>
      </c>
      <c r="D104" s="271"/>
      <c r="E104" s="271"/>
      <c r="F104" s="272" t="s">
        <v>2957</v>
      </c>
      <c r="G104" s="273"/>
      <c r="H104" s="271"/>
      <c r="I104" s="271"/>
      <c r="J104" s="271" t="s">
        <v>2958</v>
      </c>
      <c r="K104" s="268"/>
    </row>
    <row r="105" spans="2:11" s="1" customFormat="1" ht="5.25" customHeight="1">
      <c r="B105" s="267"/>
      <c r="C105" s="269"/>
      <c r="D105" s="269"/>
      <c r="E105" s="269"/>
      <c r="F105" s="269"/>
      <c r="G105" s="287"/>
      <c r="H105" s="269"/>
      <c r="I105" s="269"/>
      <c r="J105" s="269"/>
      <c r="K105" s="268"/>
    </row>
    <row r="106" spans="2:11" s="1" customFormat="1" ht="15" customHeight="1">
      <c r="B106" s="267"/>
      <c r="C106" s="256" t="s">
        <v>54</v>
      </c>
      <c r="D106" s="276"/>
      <c r="E106" s="276"/>
      <c r="F106" s="277" t="s">
        <v>2959</v>
      </c>
      <c r="G106" s="256"/>
      <c r="H106" s="256" t="s">
        <v>2999</v>
      </c>
      <c r="I106" s="256" t="s">
        <v>2961</v>
      </c>
      <c r="J106" s="256">
        <v>20</v>
      </c>
      <c r="K106" s="268"/>
    </row>
    <row r="107" spans="2:11" s="1" customFormat="1" ht="15" customHeight="1">
      <c r="B107" s="267"/>
      <c r="C107" s="256" t="s">
        <v>2962</v>
      </c>
      <c r="D107" s="256"/>
      <c r="E107" s="256"/>
      <c r="F107" s="277" t="s">
        <v>2959</v>
      </c>
      <c r="G107" s="256"/>
      <c r="H107" s="256" t="s">
        <v>2999</v>
      </c>
      <c r="I107" s="256" t="s">
        <v>2961</v>
      </c>
      <c r="J107" s="256">
        <v>120</v>
      </c>
      <c r="K107" s="268"/>
    </row>
    <row r="108" spans="2:11" s="1" customFormat="1" ht="15" customHeight="1">
      <c r="B108" s="279"/>
      <c r="C108" s="256" t="s">
        <v>2964</v>
      </c>
      <c r="D108" s="256"/>
      <c r="E108" s="256"/>
      <c r="F108" s="277" t="s">
        <v>2965</v>
      </c>
      <c r="G108" s="256"/>
      <c r="H108" s="256" t="s">
        <v>2999</v>
      </c>
      <c r="I108" s="256" t="s">
        <v>2961</v>
      </c>
      <c r="J108" s="256">
        <v>50</v>
      </c>
      <c r="K108" s="268"/>
    </row>
    <row r="109" spans="2:11" s="1" customFormat="1" ht="15" customHeight="1">
      <c r="B109" s="279"/>
      <c r="C109" s="256" t="s">
        <v>2967</v>
      </c>
      <c r="D109" s="256"/>
      <c r="E109" s="256"/>
      <c r="F109" s="277" t="s">
        <v>2959</v>
      </c>
      <c r="G109" s="256"/>
      <c r="H109" s="256" t="s">
        <v>2999</v>
      </c>
      <c r="I109" s="256" t="s">
        <v>2969</v>
      </c>
      <c r="J109" s="256"/>
      <c r="K109" s="268"/>
    </row>
    <row r="110" spans="2:11" s="1" customFormat="1" ht="15" customHeight="1">
      <c r="B110" s="279"/>
      <c r="C110" s="256" t="s">
        <v>2978</v>
      </c>
      <c r="D110" s="256"/>
      <c r="E110" s="256"/>
      <c r="F110" s="277" t="s">
        <v>2965</v>
      </c>
      <c r="G110" s="256"/>
      <c r="H110" s="256" t="s">
        <v>2999</v>
      </c>
      <c r="I110" s="256" t="s">
        <v>2961</v>
      </c>
      <c r="J110" s="256">
        <v>50</v>
      </c>
      <c r="K110" s="268"/>
    </row>
    <row r="111" spans="2:11" s="1" customFormat="1" ht="15" customHeight="1">
      <c r="B111" s="279"/>
      <c r="C111" s="256" t="s">
        <v>2986</v>
      </c>
      <c r="D111" s="256"/>
      <c r="E111" s="256"/>
      <c r="F111" s="277" t="s">
        <v>2965</v>
      </c>
      <c r="G111" s="256"/>
      <c r="H111" s="256" t="s">
        <v>2999</v>
      </c>
      <c r="I111" s="256" t="s">
        <v>2961</v>
      </c>
      <c r="J111" s="256">
        <v>50</v>
      </c>
      <c r="K111" s="268"/>
    </row>
    <row r="112" spans="2:11" s="1" customFormat="1" ht="15" customHeight="1">
      <c r="B112" s="279"/>
      <c r="C112" s="256" t="s">
        <v>2984</v>
      </c>
      <c r="D112" s="256"/>
      <c r="E112" s="256"/>
      <c r="F112" s="277" t="s">
        <v>2965</v>
      </c>
      <c r="G112" s="256"/>
      <c r="H112" s="256" t="s">
        <v>2999</v>
      </c>
      <c r="I112" s="256" t="s">
        <v>2961</v>
      </c>
      <c r="J112" s="256">
        <v>50</v>
      </c>
      <c r="K112" s="268"/>
    </row>
    <row r="113" spans="2:11" s="1" customFormat="1" ht="15" customHeight="1">
      <c r="B113" s="279"/>
      <c r="C113" s="256" t="s">
        <v>54</v>
      </c>
      <c r="D113" s="256"/>
      <c r="E113" s="256"/>
      <c r="F113" s="277" t="s">
        <v>2959</v>
      </c>
      <c r="G113" s="256"/>
      <c r="H113" s="256" t="s">
        <v>3000</v>
      </c>
      <c r="I113" s="256" t="s">
        <v>2961</v>
      </c>
      <c r="J113" s="256">
        <v>20</v>
      </c>
      <c r="K113" s="268"/>
    </row>
    <row r="114" spans="2:11" s="1" customFormat="1" ht="15" customHeight="1">
      <c r="B114" s="279"/>
      <c r="C114" s="256" t="s">
        <v>3001</v>
      </c>
      <c r="D114" s="256"/>
      <c r="E114" s="256"/>
      <c r="F114" s="277" t="s">
        <v>2959</v>
      </c>
      <c r="G114" s="256"/>
      <c r="H114" s="256" t="s">
        <v>3002</v>
      </c>
      <c r="I114" s="256" t="s">
        <v>2961</v>
      </c>
      <c r="J114" s="256">
        <v>120</v>
      </c>
      <c r="K114" s="268"/>
    </row>
    <row r="115" spans="2:11" s="1" customFormat="1" ht="15" customHeight="1">
      <c r="B115" s="279"/>
      <c r="C115" s="256" t="s">
        <v>39</v>
      </c>
      <c r="D115" s="256"/>
      <c r="E115" s="256"/>
      <c r="F115" s="277" t="s">
        <v>2959</v>
      </c>
      <c r="G115" s="256"/>
      <c r="H115" s="256" t="s">
        <v>3003</v>
      </c>
      <c r="I115" s="256" t="s">
        <v>2994</v>
      </c>
      <c r="J115" s="256"/>
      <c r="K115" s="268"/>
    </row>
    <row r="116" spans="2:11" s="1" customFormat="1" ht="15" customHeight="1">
      <c r="B116" s="279"/>
      <c r="C116" s="256" t="s">
        <v>49</v>
      </c>
      <c r="D116" s="256"/>
      <c r="E116" s="256"/>
      <c r="F116" s="277" t="s">
        <v>2959</v>
      </c>
      <c r="G116" s="256"/>
      <c r="H116" s="256" t="s">
        <v>3004</v>
      </c>
      <c r="I116" s="256" t="s">
        <v>2994</v>
      </c>
      <c r="J116" s="256"/>
      <c r="K116" s="268"/>
    </row>
    <row r="117" spans="2:11" s="1" customFormat="1" ht="15" customHeight="1">
      <c r="B117" s="279"/>
      <c r="C117" s="256" t="s">
        <v>58</v>
      </c>
      <c r="D117" s="256"/>
      <c r="E117" s="256"/>
      <c r="F117" s="277" t="s">
        <v>2959</v>
      </c>
      <c r="G117" s="256"/>
      <c r="H117" s="256" t="s">
        <v>3005</v>
      </c>
      <c r="I117" s="256" t="s">
        <v>3006</v>
      </c>
      <c r="J117" s="256"/>
      <c r="K117" s="268"/>
    </row>
    <row r="118" spans="2:11" s="1" customFormat="1" ht="15" customHeight="1">
      <c r="B118" s="282"/>
      <c r="C118" s="288"/>
      <c r="D118" s="288"/>
      <c r="E118" s="288"/>
      <c r="F118" s="288"/>
      <c r="G118" s="288"/>
      <c r="H118" s="288"/>
      <c r="I118" s="288"/>
      <c r="J118" s="288"/>
      <c r="K118" s="284"/>
    </row>
    <row r="119" spans="2:11" s="1" customFormat="1" ht="18.75" customHeight="1">
      <c r="B119" s="289"/>
      <c r="C119" s="290"/>
      <c r="D119" s="290"/>
      <c r="E119" s="290"/>
      <c r="F119" s="291"/>
      <c r="G119" s="290"/>
      <c r="H119" s="290"/>
      <c r="I119" s="290"/>
      <c r="J119" s="290"/>
      <c r="K119" s="289"/>
    </row>
    <row r="120" spans="2:11" s="1" customFormat="1" ht="18.75" customHeight="1">
      <c r="B120" s="263"/>
      <c r="C120" s="263"/>
      <c r="D120" s="263"/>
      <c r="E120" s="263"/>
      <c r="F120" s="263"/>
      <c r="G120" s="263"/>
      <c r="H120" s="263"/>
      <c r="I120" s="263"/>
      <c r="J120" s="263"/>
      <c r="K120" s="263"/>
    </row>
    <row r="121" spans="2:11" s="1" customFormat="1" ht="7.5" customHeight="1">
      <c r="B121" s="292"/>
      <c r="C121" s="293"/>
      <c r="D121" s="293"/>
      <c r="E121" s="293"/>
      <c r="F121" s="293"/>
      <c r="G121" s="293"/>
      <c r="H121" s="293"/>
      <c r="I121" s="293"/>
      <c r="J121" s="293"/>
      <c r="K121" s="294"/>
    </row>
    <row r="122" spans="2:11" s="1" customFormat="1" ht="45" customHeight="1">
      <c r="B122" s="295"/>
      <c r="C122" s="376" t="s">
        <v>3007</v>
      </c>
      <c r="D122" s="376"/>
      <c r="E122" s="376"/>
      <c r="F122" s="376"/>
      <c r="G122" s="376"/>
      <c r="H122" s="376"/>
      <c r="I122" s="376"/>
      <c r="J122" s="376"/>
      <c r="K122" s="296"/>
    </row>
    <row r="123" spans="2:11" s="1" customFormat="1" ht="17.25" customHeight="1">
      <c r="B123" s="297"/>
      <c r="C123" s="269" t="s">
        <v>2953</v>
      </c>
      <c r="D123" s="269"/>
      <c r="E123" s="269"/>
      <c r="F123" s="269" t="s">
        <v>2954</v>
      </c>
      <c r="G123" s="270"/>
      <c r="H123" s="269" t="s">
        <v>55</v>
      </c>
      <c r="I123" s="269" t="s">
        <v>58</v>
      </c>
      <c r="J123" s="269" t="s">
        <v>2955</v>
      </c>
      <c r="K123" s="298"/>
    </row>
    <row r="124" spans="2:11" s="1" customFormat="1" ht="17.25" customHeight="1">
      <c r="B124" s="297"/>
      <c r="C124" s="271" t="s">
        <v>2956</v>
      </c>
      <c r="D124" s="271"/>
      <c r="E124" s="271"/>
      <c r="F124" s="272" t="s">
        <v>2957</v>
      </c>
      <c r="G124" s="273"/>
      <c r="H124" s="271"/>
      <c r="I124" s="271"/>
      <c r="J124" s="271" t="s">
        <v>2958</v>
      </c>
      <c r="K124" s="298"/>
    </row>
    <row r="125" spans="2:11" s="1" customFormat="1" ht="5.25" customHeight="1">
      <c r="B125" s="299"/>
      <c r="C125" s="274"/>
      <c r="D125" s="274"/>
      <c r="E125" s="274"/>
      <c r="F125" s="274"/>
      <c r="G125" s="300"/>
      <c r="H125" s="274"/>
      <c r="I125" s="274"/>
      <c r="J125" s="274"/>
      <c r="K125" s="301"/>
    </row>
    <row r="126" spans="2:11" s="1" customFormat="1" ht="15" customHeight="1">
      <c r="B126" s="299"/>
      <c r="C126" s="256" t="s">
        <v>2962</v>
      </c>
      <c r="D126" s="276"/>
      <c r="E126" s="276"/>
      <c r="F126" s="277" t="s">
        <v>2959</v>
      </c>
      <c r="G126" s="256"/>
      <c r="H126" s="256" t="s">
        <v>2999</v>
      </c>
      <c r="I126" s="256" t="s">
        <v>2961</v>
      </c>
      <c r="J126" s="256">
        <v>120</v>
      </c>
      <c r="K126" s="302"/>
    </row>
    <row r="127" spans="2:11" s="1" customFormat="1" ht="15" customHeight="1">
      <c r="B127" s="299"/>
      <c r="C127" s="256" t="s">
        <v>3008</v>
      </c>
      <c r="D127" s="256"/>
      <c r="E127" s="256"/>
      <c r="F127" s="277" t="s">
        <v>2959</v>
      </c>
      <c r="G127" s="256"/>
      <c r="H127" s="256" t="s">
        <v>3009</v>
      </c>
      <c r="I127" s="256" t="s">
        <v>2961</v>
      </c>
      <c r="J127" s="256" t="s">
        <v>3010</v>
      </c>
      <c r="K127" s="302"/>
    </row>
    <row r="128" spans="2:11" s="1" customFormat="1" ht="15" customHeight="1">
      <c r="B128" s="299"/>
      <c r="C128" s="256" t="s">
        <v>2907</v>
      </c>
      <c r="D128" s="256"/>
      <c r="E128" s="256"/>
      <c r="F128" s="277" t="s">
        <v>2959</v>
      </c>
      <c r="G128" s="256"/>
      <c r="H128" s="256" t="s">
        <v>3011</v>
      </c>
      <c r="I128" s="256" t="s">
        <v>2961</v>
      </c>
      <c r="J128" s="256" t="s">
        <v>3010</v>
      </c>
      <c r="K128" s="302"/>
    </row>
    <row r="129" spans="2:11" s="1" customFormat="1" ht="15" customHeight="1">
      <c r="B129" s="299"/>
      <c r="C129" s="256" t="s">
        <v>2970</v>
      </c>
      <c r="D129" s="256"/>
      <c r="E129" s="256"/>
      <c r="F129" s="277" t="s">
        <v>2965</v>
      </c>
      <c r="G129" s="256"/>
      <c r="H129" s="256" t="s">
        <v>2971</v>
      </c>
      <c r="I129" s="256" t="s">
        <v>2961</v>
      </c>
      <c r="J129" s="256">
        <v>15</v>
      </c>
      <c r="K129" s="302"/>
    </row>
    <row r="130" spans="2:11" s="1" customFormat="1" ht="15" customHeight="1">
      <c r="B130" s="299"/>
      <c r="C130" s="280" t="s">
        <v>2972</v>
      </c>
      <c r="D130" s="280"/>
      <c r="E130" s="280"/>
      <c r="F130" s="281" t="s">
        <v>2965</v>
      </c>
      <c r="G130" s="280"/>
      <c r="H130" s="280" t="s">
        <v>2973</v>
      </c>
      <c r="I130" s="280" t="s">
        <v>2961</v>
      </c>
      <c r="J130" s="280">
        <v>15</v>
      </c>
      <c r="K130" s="302"/>
    </row>
    <row r="131" spans="2:11" s="1" customFormat="1" ht="15" customHeight="1">
      <c r="B131" s="299"/>
      <c r="C131" s="280" t="s">
        <v>2974</v>
      </c>
      <c r="D131" s="280"/>
      <c r="E131" s="280"/>
      <c r="F131" s="281" t="s">
        <v>2965</v>
      </c>
      <c r="G131" s="280"/>
      <c r="H131" s="280" t="s">
        <v>2975</v>
      </c>
      <c r="I131" s="280" t="s">
        <v>2961</v>
      </c>
      <c r="J131" s="280">
        <v>20</v>
      </c>
      <c r="K131" s="302"/>
    </row>
    <row r="132" spans="2:11" s="1" customFormat="1" ht="15" customHeight="1">
      <c r="B132" s="299"/>
      <c r="C132" s="280" t="s">
        <v>2976</v>
      </c>
      <c r="D132" s="280"/>
      <c r="E132" s="280"/>
      <c r="F132" s="281" t="s">
        <v>2965</v>
      </c>
      <c r="G132" s="280"/>
      <c r="H132" s="280" t="s">
        <v>2977</v>
      </c>
      <c r="I132" s="280" t="s">
        <v>2961</v>
      </c>
      <c r="J132" s="280">
        <v>20</v>
      </c>
      <c r="K132" s="302"/>
    </row>
    <row r="133" spans="2:11" s="1" customFormat="1" ht="15" customHeight="1">
      <c r="B133" s="299"/>
      <c r="C133" s="256" t="s">
        <v>2964</v>
      </c>
      <c r="D133" s="256"/>
      <c r="E133" s="256"/>
      <c r="F133" s="277" t="s">
        <v>2965</v>
      </c>
      <c r="G133" s="256"/>
      <c r="H133" s="256" t="s">
        <v>2999</v>
      </c>
      <c r="I133" s="256" t="s">
        <v>2961</v>
      </c>
      <c r="J133" s="256">
        <v>50</v>
      </c>
      <c r="K133" s="302"/>
    </row>
    <row r="134" spans="2:11" s="1" customFormat="1" ht="15" customHeight="1">
      <c r="B134" s="299"/>
      <c r="C134" s="256" t="s">
        <v>2978</v>
      </c>
      <c r="D134" s="256"/>
      <c r="E134" s="256"/>
      <c r="F134" s="277" t="s">
        <v>2965</v>
      </c>
      <c r="G134" s="256"/>
      <c r="H134" s="256" t="s">
        <v>2999</v>
      </c>
      <c r="I134" s="256" t="s">
        <v>2961</v>
      </c>
      <c r="J134" s="256">
        <v>50</v>
      </c>
      <c r="K134" s="302"/>
    </row>
    <row r="135" spans="2:11" s="1" customFormat="1" ht="15" customHeight="1">
      <c r="B135" s="299"/>
      <c r="C135" s="256" t="s">
        <v>2984</v>
      </c>
      <c r="D135" s="256"/>
      <c r="E135" s="256"/>
      <c r="F135" s="277" t="s">
        <v>2965</v>
      </c>
      <c r="G135" s="256"/>
      <c r="H135" s="256" t="s">
        <v>2999</v>
      </c>
      <c r="I135" s="256" t="s">
        <v>2961</v>
      </c>
      <c r="J135" s="256">
        <v>50</v>
      </c>
      <c r="K135" s="302"/>
    </row>
    <row r="136" spans="2:11" s="1" customFormat="1" ht="15" customHeight="1">
      <c r="B136" s="299"/>
      <c r="C136" s="256" t="s">
        <v>2986</v>
      </c>
      <c r="D136" s="256"/>
      <c r="E136" s="256"/>
      <c r="F136" s="277" t="s">
        <v>2965</v>
      </c>
      <c r="G136" s="256"/>
      <c r="H136" s="256" t="s">
        <v>2999</v>
      </c>
      <c r="I136" s="256" t="s">
        <v>2961</v>
      </c>
      <c r="J136" s="256">
        <v>50</v>
      </c>
      <c r="K136" s="302"/>
    </row>
    <row r="137" spans="2:11" s="1" customFormat="1" ht="15" customHeight="1">
      <c r="B137" s="299"/>
      <c r="C137" s="256" t="s">
        <v>2987</v>
      </c>
      <c r="D137" s="256"/>
      <c r="E137" s="256"/>
      <c r="F137" s="277" t="s">
        <v>2965</v>
      </c>
      <c r="G137" s="256"/>
      <c r="H137" s="256" t="s">
        <v>3012</v>
      </c>
      <c r="I137" s="256" t="s">
        <v>2961</v>
      </c>
      <c r="J137" s="256">
        <v>255</v>
      </c>
      <c r="K137" s="302"/>
    </row>
    <row r="138" spans="2:11" s="1" customFormat="1" ht="15" customHeight="1">
      <c r="B138" s="299"/>
      <c r="C138" s="256" t="s">
        <v>2989</v>
      </c>
      <c r="D138" s="256"/>
      <c r="E138" s="256"/>
      <c r="F138" s="277" t="s">
        <v>2959</v>
      </c>
      <c r="G138" s="256"/>
      <c r="H138" s="256" t="s">
        <v>3013</v>
      </c>
      <c r="I138" s="256" t="s">
        <v>2991</v>
      </c>
      <c r="J138" s="256"/>
      <c r="K138" s="302"/>
    </row>
    <row r="139" spans="2:11" s="1" customFormat="1" ht="15" customHeight="1">
      <c r="B139" s="299"/>
      <c r="C139" s="256" t="s">
        <v>2992</v>
      </c>
      <c r="D139" s="256"/>
      <c r="E139" s="256"/>
      <c r="F139" s="277" t="s">
        <v>2959</v>
      </c>
      <c r="G139" s="256"/>
      <c r="H139" s="256" t="s">
        <v>3014</v>
      </c>
      <c r="I139" s="256" t="s">
        <v>2994</v>
      </c>
      <c r="J139" s="256"/>
      <c r="K139" s="302"/>
    </row>
    <row r="140" spans="2:11" s="1" customFormat="1" ht="15" customHeight="1">
      <c r="B140" s="299"/>
      <c r="C140" s="256" t="s">
        <v>2995</v>
      </c>
      <c r="D140" s="256"/>
      <c r="E140" s="256"/>
      <c r="F140" s="277" t="s">
        <v>2959</v>
      </c>
      <c r="G140" s="256"/>
      <c r="H140" s="256" t="s">
        <v>2995</v>
      </c>
      <c r="I140" s="256" t="s">
        <v>2994</v>
      </c>
      <c r="J140" s="256"/>
      <c r="K140" s="302"/>
    </row>
    <row r="141" spans="2:11" s="1" customFormat="1" ht="15" customHeight="1">
      <c r="B141" s="299"/>
      <c r="C141" s="256" t="s">
        <v>39</v>
      </c>
      <c r="D141" s="256"/>
      <c r="E141" s="256"/>
      <c r="F141" s="277" t="s">
        <v>2959</v>
      </c>
      <c r="G141" s="256"/>
      <c r="H141" s="256" t="s">
        <v>3015</v>
      </c>
      <c r="I141" s="256" t="s">
        <v>2994</v>
      </c>
      <c r="J141" s="256"/>
      <c r="K141" s="302"/>
    </row>
    <row r="142" spans="2:11" s="1" customFormat="1" ht="15" customHeight="1">
      <c r="B142" s="299"/>
      <c r="C142" s="256" t="s">
        <v>3016</v>
      </c>
      <c r="D142" s="256"/>
      <c r="E142" s="256"/>
      <c r="F142" s="277" t="s">
        <v>2959</v>
      </c>
      <c r="G142" s="256"/>
      <c r="H142" s="256" t="s">
        <v>3017</v>
      </c>
      <c r="I142" s="256" t="s">
        <v>2994</v>
      </c>
      <c r="J142" s="256"/>
      <c r="K142" s="302"/>
    </row>
    <row r="143" spans="2:11" s="1" customFormat="1" ht="15" customHeight="1">
      <c r="B143" s="303"/>
      <c r="C143" s="304"/>
      <c r="D143" s="304"/>
      <c r="E143" s="304"/>
      <c r="F143" s="304"/>
      <c r="G143" s="304"/>
      <c r="H143" s="304"/>
      <c r="I143" s="304"/>
      <c r="J143" s="304"/>
      <c r="K143" s="305"/>
    </row>
    <row r="144" spans="2:11" s="1" customFormat="1" ht="18.75" customHeight="1">
      <c r="B144" s="290"/>
      <c r="C144" s="290"/>
      <c r="D144" s="290"/>
      <c r="E144" s="290"/>
      <c r="F144" s="291"/>
      <c r="G144" s="290"/>
      <c r="H144" s="290"/>
      <c r="I144" s="290"/>
      <c r="J144" s="290"/>
      <c r="K144" s="290"/>
    </row>
    <row r="145" spans="2:11" s="1" customFormat="1" ht="18.75" customHeight="1">
      <c r="B145" s="263"/>
      <c r="C145" s="263"/>
      <c r="D145" s="263"/>
      <c r="E145" s="263"/>
      <c r="F145" s="263"/>
      <c r="G145" s="263"/>
      <c r="H145" s="263"/>
      <c r="I145" s="263"/>
      <c r="J145" s="263"/>
      <c r="K145" s="263"/>
    </row>
    <row r="146" spans="2:11" s="1" customFormat="1" ht="7.5" customHeight="1">
      <c r="B146" s="264"/>
      <c r="C146" s="265"/>
      <c r="D146" s="265"/>
      <c r="E146" s="265"/>
      <c r="F146" s="265"/>
      <c r="G146" s="265"/>
      <c r="H146" s="265"/>
      <c r="I146" s="265"/>
      <c r="J146" s="265"/>
      <c r="K146" s="266"/>
    </row>
    <row r="147" spans="2:11" s="1" customFormat="1" ht="45" customHeight="1">
      <c r="B147" s="267"/>
      <c r="C147" s="375" t="s">
        <v>3018</v>
      </c>
      <c r="D147" s="375"/>
      <c r="E147" s="375"/>
      <c r="F147" s="375"/>
      <c r="G147" s="375"/>
      <c r="H147" s="375"/>
      <c r="I147" s="375"/>
      <c r="J147" s="375"/>
      <c r="K147" s="268"/>
    </row>
    <row r="148" spans="2:11" s="1" customFormat="1" ht="17.25" customHeight="1">
      <c r="B148" s="267"/>
      <c r="C148" s="269" t="s">
        <v>2953</v>
      </c>
      <c r="D148" s="269"/>
      <c r="E148" s="269"/>
      <c r="F148" s="269" t="s">
        <v>2954</v>
      </c>
      <c r="G148" s="270"/>
      <c r="H148" s="269" t="s">
        <v>55</v>
      </c>
      <c r="I148" s="269" t="s">
        <v>58</v>
      </c>
      <c r="J148" s="269" t="s">
        <v>2955</v>
      </c>
      <c r="K148" s="268"/>
    </row>
    <row r="149" spans="2:11" s="1" customFormat="1" ht="17.25" customHeight="1">
      <c r="B149" s="267"/>
      <c r="C149" s="271" t="s">
        <v>2956</v>
      </c>
      <c r="D149" s="271"/>
      <c r="E149" s="271"/>
      <c r="F149" s="272" t="s">
        <v>2957</v>
      </c>
      <c r="G149" s="273"/>
      <c r="H149" s="271"/>
      <c r="I149" s="271"/>
      <c r="J149" s="271" t="s">
        <v>2958</v>
      </c>
      <c r="K149" s="268"/>
    </row>
    <row r="150" spans="2:11" s="1" customFormat="1" ht="5.25" customHeight="1">
      <c r="B150" s="279"/>
      <c r="C150" s="274"/>
      <c r="D150" s="274"/>
      <c r="E150" s="274"/>
      <c r="F150" s="274"/>
      <c r="G150" s="275"/>
      <c r="H150" s="274"/>
      <c r="I150" s="274"/>
      <c r="J150" s="274"/>
      <c r="K150" s="302"/>
    </row>
    <row r="151" spans="2:11" s="1" customFormat="1" ht="15" customHeight="1">
      <c r="B151" s="279"/>
      <c r="C151" s="306" t="s">
        <v>2962</v>
      </c>
      <c r="D151" s="256"/>
      <c r="E151" s="256"/>
      <c r="F151" s="307" t="s">
        <v>2959</v>
      </c>
      <c r="G151" s="256"/>
      <c r="H151" s="306" t="s">
        <v>2999</v>
      </c>
      <c r="I151" s="306" t="s">
        <v>2961</v>
      </c>
      <c r="J151" s="306">
        <v>120</v>
      </c>
      <c r="K151" s="302"/>
    </row>
    <row r="152" spans="2:11" s="1" customFormat="1" ht="15" customHeight="1">
      <c r="B152" s="279"/>
      <c r="C152" s="306" t="s">
        <v>3008</v>
      </c>
      <c r="D152" s="256"/>
      <c r="E152" s="256"/>
      <c r="F152" s="307" t="s">
        <v>2959</v>
      </c>
      <c r="G152" s="256"/>
      <c r="H152" s="306" t="s">
        <v>3019</v>
      </c>
      <c r="I152" s="306" t="s">
        <v>2961</v>
      </c>
      <c r="J152" s="306" t="s">
        <v>3010</v>
      </c>
      <c r="K152" s="302"/>
    </row>
    <row r="153" spans="2:11" s="1" customFormat="1" ht="15" customHeight="1">
      <c r="B153" s="279"/>
      <c r="C153" s="306" t="s">
        <v>2907</v>
      </c>
      <c r="D153" s="256"/>
      <c r="E153" s="256"/>
      <c r="F153" s="307" t="s">
        <v>2959</v>
      </c>
      <c r="G153" s="256"/>
      <c r="H153" s="306" t="s">
        <v>3020</v>
      </c>
      <c r="I153" s="306" t="s">
        <v>2961</v>
      </c>
      <c r="J153" s="306" t="s">
        <v>3010</v>
      </c>
      <c r="K153" s="302"/>
    </row>
    <row r="154" spans="2:11" s="1" customFormat="1" ht="15" customHeight="1">
      <c r="B154" s="279"/>
      <c r="C154" s="306" t="s">
        <v>2964</v>
      </c>
      <c r="D154" s="256"/>
      <c r="E154" s="256"/>
      <c r="F154" s="307" t="s">
        <v>2965</v>
      </c>
      <c r="G154" s="256"/>
      <c r="H154" s="306" t="s">
        <v>2999</v>
      </c>
      <c r="I154" s="306" t="s">
        <v>2961</v>
      </c>
      <c r="J154" s="306">
        <v>50</v>
      </c>
      <c r="K154" s="302"/>
    </row>
    <row r="155" spans="2:11" s="1" customFormat="1" ht="15" customHeight="1">
      <c r="B155" s="279"/>
      <c r="C155" s="306" t="s">
        <v>2967</v>
      </c>
      <c r="D155" s="256"/>
      <c r="E155" s="256"/>
      <c r="F155" s="307" t="s">
        <v>2959</v>
      </c>
      <c r="G155" s="256"/>
      <c r="H155" s="306" t="s">
        <v>2999</v>
      </c>
      <c r="I155" s="306" t="s">
        <v>2969</v>
      </c>
      <c r="J155" s="306"/>
      <c r="K155" s="302"/>
    </row>
    <row r="156" spans="2:11" s="1" customFormat="1" ht="15" customHeight="1">
      <c r="B156" s="279"/>
      <c r="C156" s="306" t="s">
        <v>2978</v>
      </c>
      <c r="D156" s="256"/>
      <c r="E156" s="256"/>
      <c r="F156" s="307" t="s">
        <v>2965</v>
      </c>
      <c r="G156" s="256"/>
      <c r="H156" s="306" t="s">
        <v>2999</v>
      </c>
      <c r="I156" s="306" t="s">
        <v>2961</v>
      </c>
      <c r="J156" s="306">
        <v>50</v>
      </c>
      <c r="K156" s="302"/>
    </row>
    <row r="157" spans="2:11" s="1" customFormat="1" ht="15" customHeight="1">
      <c r="B157" s="279"/>
      <c r="C157" s="306" t="s">
        <v>2986</v>
      </c>
      <c r="D157" s="256"/>
      <c r="E157" s="256"/>
      <c r="F157" s="307" t="s">
        <v>2965</v>
      </c>
      <c r="G157" s="256"/>
      <c r="H157" s="306" t="s">
        <v>2999</v>
      </c>
      <c r="I157" s="306" t="s">
        <v>2961</v>
      </c>
      <c r="J157" s="306">
        <v>50</v>
      </c>
      <c r="K157" s="302"/>
    </row>
    <row r="158" spans="2:11" s="1" customFormat="1" ht="15" customHeight="1">
      <c r="B158" s="279"/>
      <c r="C158" s="306" t="s">
        <v>2984</v>
      </c>
      <c r="D158" s="256"/>
      <c r="E158" s="256"/>
      <c r="F158" s="307" t="s">
        <v>2965</v>
      </c>
      <c r="G158" s="256"/>
      <c r="H158" s="306" t="s">
        <v>2999</v>
      </c>
      <c r="I158" s="306" t="s">
        <v>2961</v>
      </c>
      <c r="J158" s="306">
        <v>50</v>
      </c>
      <c r="K158" s="302"/>
    </row>
    <row r="159" spans="2:11" s="1" customFormat="1" ht="15" customHeight="1">
      <c r="B159" s="279"/>
      <c r="C159" s="306" t="s">
        <v>104</v>
      </c>
      <c r="D159" s="256"/>
      <c r="E159" s="256"/>
      <c r="F159" s="307" t="s">
        <v>2959</v>
      </c>
      <c r="G159" s="256"/>
      <c r="H159" s="306" t="s">
        <v>3021</v>
      </c>
      <c r="I159" s="306" t="s">
        <v>2961</v>
      </c>
      <c r="J159" s="306" t="s">
        <v>3022</v>
      </c>
      <c r="K159" s="302"/>
    </row>
    <row r="160" spans="2:11" s="1" customFormat="1" ht="15" customHeight="1">
      <c r="B160" s="279"/>
      <c r="C160" s="306" t="s">
        <v>3023</v>
      </c>
      <c r="D160" s="256"/>
      <c r="E160" s="256"/>
      <c r="F160" s="307" t="s">
        <v>2959</v>
      </c>
      <c r="G160" s="256"/>
      <c r="H160" s="306" t="s">
        <v>3024</v>
      </c>
      <c r="I160" s="306" t="s">
        <v>2994</v>
      </c>
      <c r="J160" s="306"/>
      <c r="K160" s="302"/>
    </row>
    <row r="161" spans="2:11" s="1" customFormat="1" ht="15" customHeight="1">
      <c r="B161" s="308"/>
      <c r="C161" s="288"/>
      <c r="D161" s="288"/>
      <c r="E161" s="288"/>
      <c r="F161" s="288"/>
      <c r="G161" s="288"/>
      <c r="H161" s="288"/>
      <c r="I161" s="288"/>
      <c r="J161" s="288"/>
      <c r="K161" s="309"/>
    </row>
    <row r="162" spans="2:11" s="1" customFormat="1" ht="18.75" customHeight="1">
      <c r="B162" s="290"/>
      <c r="C162" s="300"/>
      <c r="D162" s="300"/>
      <c r="E162" s="300"/>
      <c r="F162" s="310"/>
      <c r="G162" s="300"/>
      <c r="H162" s="300"/>
      <c r="I162" s="300"/>
      <c r="J162" s="300"/>
      <c r="K162" s="290"/>
    </row>
    <row r="163" spans="2:11" s="1" customFormat="1" ht="18.75" customHeight="1">
      <c r="B163" s="263"/>
      <c r="C163" s="263"/>
      <c r="D163" s="263"/>
      <c r="E163" s="263"/>
      <c r="F163" s="263"/>
      <c r="G163" s="263"/>
      <c r="H163" s="263"/>
      <c r="I163" s="263"/>
      <c r="J163" s="263"/>
      <c r="K163" s="263"/>
    </row>
    <row r="164" spans="2:11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pans="2:11" s="1" customFormat="1" ht="45" customHeight="1">
      <c r="B165" s="248"/>
      <c r="C165" s="376" t="s">
        <v>3025</v>
      </c>
      <c r="D165" s="376"/>
      <c r="E165" s="376"/>
      <c r="F165" s="376"/>
      <c r="G165" s="376"/>
      <c r="H165" s="376"/>
      <c r="I165" s="376"/>
      <c r="J165" s="376"/>
      <c r="K165" s="249"/>
    </row>
    <row r="166" spans="2:11" s="1" customFormat="1" ht="17.25" customHeight="1">
      <c r="B166" s="248"/>
      <c r="C166" s="269" t="s">
        <v>2953</v>
      </c>
      <c r="D166" s="269"/>
      <c r="E166" s="269"/>
      <c r="F166" s="269" t="s">
        <v>2954</v>
      </c>
      <c r="G166" s="311"/>
      <c r="H166" s="312" t="s">
        <v>55</v>
      </c>
      <c r="I166" s="312" t="s">
        <v>58</v>
      </c>
      <c r="J166" s="269" t="s">
        <v>2955</v>
      </c>
      <c r="K166" s="249"/>
    </row>
    <row r="167" spans="2:11" s="1" customFormat="1" ht="17.25" customHeight="1">
      <c r="B167" s="250"/>
      <c r="C167" s="271" t="s">
        <v>2956</v>
      </c>
      <c r="D167" s="271"/>
      <c r="E167" s="271"/>
      <c r="F167" s="272" t="s">
        <v>2957</v>
      </c>
      <c r="G167" s="313"/>
      <c r="H167" s="314"/>
      <c r="I167" s="314"/>
      <c r="J167" s="271" t="s">
        <v>2958</v>
      </c>
      <c r="K167" s="251"/>
    </row>
    <row r="168" spans="2:11" s="1" customFormat="1" ht="5.25" customHeight="1">
      <c r="B168" s="279"/>
      <c r="C168" s="274"/>
      <c r="D168" s="274"/>
      <c r="E168" s="274"/>
      <c r="F168" s="274"/>
      <c r="G168" s="275"/>
      <c r="H168" s="274"/>
      <c r="I168" s="274"/>
      <c r="J168" s="274"/>
      <c r="K168" s="302"/>
    </row>
    <row r="169" spans="2:11" s="1" customFormat="1" ht="15" customHeight="1">
      <c r="B169" s="279"/>
      <c r="C169" s="256" t="s">
        <v>2962</v>
      </c>
      <c r="D169" s="256"/>
      <c r="E169" s="256"/>
      <c r="F169" s="277" t="s">
        <v>2959</v>
      </c>
      <c r="G169" s="256"/>
      <c r="H169" s="256" t="s">
        <v>2999</v>
      </c>
      <c r="I169" s="256" t="s">
        <v>2961</v>
      </c>
      <c r="J169" s="256">
        <v>120</v>
      </c>
      <c r="K169" s="302"/>
    </row>
    <row r="170" spans="2:11" s="1" customFormat="1" ht="15" customHeight="1">
      <c r="B170" s="279"/>
      <c r="C170" s="256" t="s">
        <v>3008</v>
      </c>
      <c r="D170" s="256"/>
      <c r="E170" s="256"/>
      <c r="F170" s="277" t="s">
        <v>2959</v>
      </c>
      <c r="G170" s="256"/>
      <c r="H170" s="256" t="s">
        <v>3009</v>
      </c>
      <c r="I170" s="256" t="s">
        <v>2961</v>
      </c>
      <c r="J170" s="256" t="s">
        <v>3010</v>
      </c>
      <c r="K170" s="302"/>
    </row>
    <row r="171" spans="2:11" s="1" customFormat="1" ht="15" customHeight="1">
      <c r="B171" s="279"/>
      <c r="C171" s="256" t="s">
        <v>2907</v>
      </c>
      <c r="D171" s="256"/>
      <c r="E171" s="256"/>
      <c r="F171" s="277" t="s">
        <v>2959</v>
      </c>
      <c r="G171" s="256"/>
      <c r="H171" s="256" t="s">
        <v>3026</v>
      </c>
      <c r="I171" s="256" t="s">
        <v>2961</v>
      </c>
      <c r="J171" s="256" t="s">
        <v>3010</v>
      </c>
      <c r="K171" s="302"/>
    </row>
    <row r="172" spans="2:11" s="1" customFormat="1" ht="15" customHeight="1">
      <c r="B172" s="279"/>
      <c r="C172" s="256" t="s">
        <v>2964</v>
      </c>
      <c r="D172" s="256"/>
      <c r="E172" s="256"/>
      <c r="F172" s="277" t="s">
        <v>2965</v>
      </c>
      <c r="G172" s="256"/>
      <c r="H172" s="256" t="s">
        <v>3026</v>
      </c>
      <c r="I172" s="256" t="s">
        <v>2961</v>
      </c>
      <c r="J172" s="256">
        <v>50</v>
      </c>
      <c r="K172" s="302"/>
    </row>
    <row r="173" spans="2:11" s="1" customFormat="1" ht="15" customHeight="1">
      <c r="B173" s="279"/>
      <c r="C173" s="256" t="s">
        <v>2967</v>
      </c>
      <c r="D173" s="256"/>
      <c r="E173" s="256"/>
      <c r="F173" s="277" t="s">
        <v>2959</v>
      </c>
      <c r="G173" s="256"/>
      <c r="H173" s="256" t="s">
        <v>3026</v>
      </c>
      <c r="I173" s="256" t="s">
        <v>2969</v>
      </c>
      <c r="J173" s="256"/>
      <c r="K173" s="302"/>
    </row>
    <row r="174" spans="2:11" s="1" customFormat="1" ht="15" customHeight="1">
      <c r="B174" s="279"/>
      <c r="C174" s="256" t="s">
        <v>2978</v>
      </c>
      <c r="D174" s="256"/>
      <c r="E174" s="256"/>
      <c r="F174" s="277" t="s">
        <v>2965</v>
      </c>
      <c r="G174" s="256"/>
      <c r="H174" s="256" t="s">
        <v>3026</v>
      </c>
      <c r="I174" s="256" t="s">
        <v>2961</v>
      </c>
      <c r="J174" s="256">
        <v>50</v>
      </c>
      <c r="K174" s="302"/>
    </row>
    <row r="175" spans="2:11" s="1" customFormat="1" ht="15" customHeight="1">
      <c r="B175" s="279"/>
      <c r="C175" s="256" t="s">
        <v>2986</v>
      </c>
      <c r="D175" s="256"/>
      <c r="E175" s="256"/>
      <c r="F175" s="277" t="s">
        <v>2965</v>
      </c>
      <c r="G175" s="256"/>
      <c r="H175" s="256" t="s">
        <v>3026</v>
      </c>
      <c r="I175" s="256" t="s">
        <v>2961</v>
      </c>
      <c r="J175" s="256">
        <v>50</v>
      </c>
      <c r="K175" s="302"/>
    </row>
    <row r="176" spans="2:11" s="1" customFormat="1" ht="15" customHeight="1">
      <c r="B176" s="279"/>
      <c r="C176" s="256" t="s">
        <v>2984</v>
      </c>
      <c r="D176" s="256"/>
      <c r="E176" s="256"/>
      <c r="F176" s="277" t="s">
        <v>2965</v>
      </c>
      <c r="G176" s="256"/>
      <c r="H176" s="256" t="s">
        <v>3026</v>
      </c>
      <c r="I176" s="256" t="s">
        <v>2961</v>
      </c>
      <c r="J176" s="256">
        <v>50</v>
      </c>
      <c r="K176" s="302"/>
    </row>
    <row r="177" spans="2:11" s="1" customFormat="1" ht="15" customHeight="1">
      <c r="B177" s="279"/>
      <c r="C177" s="256" t="s">
        <v>135</v>
      </c>
      <c r="D177" s="256"/>
      <c r="E177" s="256"/>
      <c r="F177" s="277" t="s">
        <v>2959</v>
      </c>
      <c r="G177" s="256"/>
      <c r="H177" s="256" t="s">
        <v>3027</v>
      </c>
      <c r="I177" s="256" t="s">
        <v>3028</v>
      </c>
      <c r="J177" s="256"/>
      <c r="K177" s="302"/>
    </row>
    <row r="178" spans="2:11" s="1" customFormat="1" ht="15" customHeight="1">
      <c r="B178" s="279"/>
      <c r="C178" s="256" t="s">
        <v>58</v>
      </c>
      <c r="D178" s="256"/>
      <c r="E178" s="256"/>
      <c r="F178" s="277" t="s">
        <v>2959</v>
      </c>
      <c r="G178" s="256"/>
      <c r="H178" s="256" t="s">
        <v>3029</v>
      </c>
      <c r="I178" s="256" t="s">
        <v>3030</v>
      </c>
      <c r="J178" s="256">
        <v>1</v>
      </c>
      <c r="K178" s="302"/>
    </row>
    <row r="179" spans="2:11" s="1" customFormat="1" ht="15" customHeight="1">
      <c r="B179" s="279"/>
      <c r="C179" s="256" t="s">
        <v>54</v>
      </c>
      <c r="D179" s="256"/>
      <c r="E179" s="256"/>
      <c r="F179" s="277" t="s">
        <v>2959</v>
      </c>
      <c r="G179" s="256"/>
      <c r="H179" s="256" t="s">
        <v>3031</v>
      </c>
      <c r="I179" s="256" t="s">
        <v>2961</v>
      </c>
      <c r="J179" s="256">
        <v>20</v>
      </c>
      <c r="K179" s="302"/>
    </row>
    <row r="180" spans="2:11" s="1" customFormat="1" ht="15" customHeight="1">
      <c r="B180" s="279"/>
      <c r="C180" s="256" t="s">
        <v>55</v>
      </c>
      <c r="D180" s="256"/>
      <c r="E180" s="256"/>
      <c r="F180" s="277" t="s">
        <v>2959</v>
      </c>
      <c r="G180" s="256"/>
      <c r="H180" s="256" t="s">
        <v>3032</v>
      </c>
      <c r="I180" s="256" t="s">
        <v>2961</v>
      </c>
      <c r="J180" s="256">
        <v>255</v>
      </c>
      <c r="K180" s="302"/>
    </row>
    <row r="181" spans="2:11" s="1" customFormat="1" ht="15" customHeight="1">
      <c r="B181" s="279"/>
      <c r="C181" s="256" t="s">
        <v>136</v>
      </c>
      <c r="D181" s="256"/>
      <c r="E181" s="256"/>
      <c r="F181" s="277" t="s">
        <v>2959</v>
      </c>
      <c r="G181" s="256"/>
      <c r="H181" s="256" t="s">
        <v>2923</v>
      </c>
      <c r="I181" s="256" t="s">
        <v>2961</v>
      </c>
      <c r="J181" s="256">
        <v>10</v>
      </c>
      <c r="K181" s="302"/>
    </row>
    <row r="182" spans="2:11" s="1" customFormat="1" ht="15" customHeight="1">
      <c r="B182" s="279"/>
      <c r="C182" s="256" t="s">
        <v>137</v>
      </c>
      <c r="D182" s="256"/>
      <c r="E182" s="256"/>
      <c r="F182" s="277" t="s">
        <v>2959</v>
      </c>
      <c r="G182" s="256"/>
      <c r="H182" s="256" t="s">
        <v>3033</v>
      </c>
      <c r="I182" s="256" t="s">
        <v>2994</v>
      </c>
      <c r="J182" s="256"/>
      <c r="K182" s="302"/>
    </row>
    <row r="183" spans="2:11" s="1" customFormat="1" ht="15" customHeight="1">
      <c r="B183" s="279"/>
      <c r="C183" s="256" t="s">
        <v>3034</v>
      </c>
      <c r="D183" s="256"/>
      <c r="E183" s="256"/>
      <c r="F183" s="277" t="s">
        <v>2959</v>
      </c>
      <c r="G183" s="256"/>
      <c r="H183" s="256" t="s">
        <v>3035</v>
      </c>
      <c r="I183" s="256" t="s">
        <v>2994</v>
      </c>
      <c r="J183" s="256"/>
      <c r="K183" s="302"/>
    </row>
    <row r="184" spans="2:11" s="1" customFormat="1" ht="15" customHeight="1">
      <c r="B184" s="279"/>
      <c r="C184" s="256" t="s">
        <v>3023</v>
      </c>
      <c r="D184" s="256"/>
      <c r="E184" s="256"/>
      <c r="F184" s="277" t="s">
        <v>2959</v>
      </c>
      <c r="G184" s="256"/>
      <c r="H184" s="256" t="s">
        <v>3036</v>
      </c>
      <c r="I184" s="256" t="s">
        <v>2994</v>
      </c>
      <c r="J184" s="256"/>
      <c r="K184" s="302"/>
    </row>
    <row r="185" spans="2:11" s="1" customFormat="1" ht="15" customHeight="1">
      <c r="B185" s="279"/>
      <c r="C185" s="256" t="s">
        <v>139</v>
      </c>
      <c r="D185" s="256"/>
      <c r="E185" s="256"/>
      <c r="F185" s="277" t="s">
        <v>2965</v>
      </c>
      <c r="G185" s="256"/>
      <c r="H185" s="256" t="s">
        <v>3037</v>
      </c>
      <c r="I185" s="256" t="s">
        <v>2961</v>
      </c>
      <c r="J185" s="256">
        <v>50</v>
      </c>
      <c r="K185" s="302"/>
    </row>
    <row r="186" spans="2:11" s="1" customFormat="1" ht="15" customHeight="1">
      <c r="B186" s="279"/>
      <c r="C186" s="256" t="s">
        <v>3038</v>
      </c>
      <c r="D186" s="256"/>
      <c r="E186" s="256"/>
      <c r="F186" s="277" t="s">
        <v>2965</v>
      </c>
      <c r="G186" s="256"/>
      <c r="H186" s="256" t="s">
        <v>3039</v>
      </c>
      <c r="I186" s="256" t="s">
        <v>3040</v>
      </c>
      <c r="J186" s="256"/>
      <c r="K186" s="302"/>
    </row>
    <row r="187" spans="2:11" s="1" customFormat="1" ht="15" customHeight="1">
      <c r="B187" s="279"/>
      <c r="C187" s="256" t="s">
        <v>3041</v>
      </c>
      <c r="D187" s="256"/>
      <c r="E187" s="256"/>
      <c r="F187" s="277" t="s">
        <v>2965</v>
      </c>
      <c r="G187" s="256"/>
      <c r="H187" s="256" t="s">
        <v>3042</v>
      </c>
      <c r="I187" s="256" t="s">
        <v>3040</v>
      </c>
      <c r="J187" s="256"/>
      <c r="K187" s="302"/>
    </row>
    <row r="188" spans="2:11" s="1" customFormat="1" ht="15" customHeight="1">
      <c r="B188" s="279"/>
      <c r="C188" s="256" t="s">
        <v>3043</v>
      </c>
      <c r="D188" s="256"/>
      <c r="E188" s="256"/>
      <c r="F188" s="277" t="s">
        <v>2965</v>
      </c>
      <c r="G188" s="256"/>
      <c r="H188" s="256" t="s">
        <v>3044</v>
      </c>
      <c r="I188" s="256" t="s">
        <v>3040</v>
      </c>
      <c r="J188" s="256"/>
      <c r="K188" s="302"/>
    </row>
    <row r="189" spans="2:11" s="1" customFormat="1" ht="15" customHeight="1">
      <c r="B189" s="279"/>
      <c r="C189" s="315" t="s">
        <v>3045</v>
      </c>
      <c r="D189" s="256"/>
      <c r="E189" s="256"/>
      <c r="F189" s="277" t="s">
        <v>2965</v>
      </c>
      <c r="G189" s="256"/>
      <c r="H189" s="256" t="s">
        <v>3046</v>
      </c>
      <c r="I189" s="256" t="s">
        <v>3047</v>
      </c>
      <c r="J189" s="316" t="s">
        <v>3048</v>
      </c>
      <c r="K189" s="302"/>
    </row>
    <row r="190" spans="2:11" s="1" customFormat="1" ht="15" customHeight="1">
      <c r="B190" s="279"/>
      <c r="C190" s="315" t="s">
        <v>43</v>
      </c>
      <c r="D190" s="256"/>
      <c r="E190" s="256"/>
      <c r="F190" s="277" t="s">
        <v>2959</v>
      </c>
      <c r="G190" s="256"/>
      <c r="H190" s="253" t="s">
        <v>3049</v>
      </c>
      <c r="I190" s="256" t="s">
        <v>3050</v>
      </c>
      <c r="J190" s="256"/>
      <c r="K190" s="302"/>
    </row>
    <row r="191" spans="2:11" s="1" customFormat="1" ht="15" customHeight="1">
      <c r="B191" s="279"/>
      <c r="C191" s="315" t="s">
        <v>3051</v>
      </c>
      <c r="D191" s="256"/>
      <c r="E191" s="256"/>
      <c r="F191" s="277" t="s">
        <v>2959</v>
      </c>
      <c r="G191" s="256"/>
      <c r="H191" s="256" t="s">
        <v>3052</v>
      </c>
      <c r="I191" s="256" t="s">
        <v>2994</v>
      </c>
      <c r="J191" s="256"/>
      <c r="K191" s="302"/>
    </row>
    <row r="192" spans="2:11" s="1" customFormat="1" ht="15" customHeight="1">
      <c r="B192" s="279"/>
      <c r="C192" s="315" t="s">
        <v>3053</v>
      </c>
      <c r="D192" s="256"/>
      <c r="E192" s="256"/>
      <c r="F192" s="277" t="s">
        <v>2959</v>
      </c>
      <c r="G192" s="256"/>
      <c r="H192" s="256" t="s">
        <v>3054</v>
      </c>
      <c r="I192" s="256" t="s">
        <v>2994</v>
      </c>
      <c r="J192" s="256"/>
      <c r="K192" s="302"/>
    </row>
    <row r="193" spans="2:11" s="1" customFormat="1" ht="15" customHeight="1">
      <c r="B193" s="279"/>
      <c r="C193" s="315" t="s">
        <v>3055</v>
      </c>
      <c r="D193" s="256"/>
      <c r="E193" s="256"/>
      <c r="F193" s="277" t="s">
        <v>2965</v>
      </c>
      <c r="G193" s="256"/>
      <c r="H193" s="256" t="s">
        <v>3056</v>
      </c>
      <c r="I193" s="256" t="s">
        <v>2994</v>
      </c>
      <c r="J193" s="256"/>
      <c r="K193" s="302"/>
    </row>
    <row r="194" spans="2:11" s="1" customFormat="1" ht="15" customHeight="1">
      <c r="B194" s="308"/>
      <c r="C194" s="317"/>
      <c r="D194" s="288"/>
      <c r="E194" s="288"/>
      <c r="F194" s="288"/>
      <c r="G194" s="288"/>
      <c r="H194" s="288"/>
      <c r="I194" s="288"/>
      <c r="J194" s="288"/>
      <c r="K194" s="309"/>
    </row>
    <row r="195" spans="2:11" s="1" customFormat="1" ht="18.75" customHeight="1">
      <c r="B195" s="290"/>
      <c r="C195" s="300"/>
      <c r="D195" s="300"/>
      <c r="E195" s="300"/>
      <c r="F195" s="310"/>
      <c r="G195" s="300"/>
      <c r="H195" s="300"/>
      <c r="I195" s="300"/>
      <c r="J195" s="300"/>
      <c r="K195" s="290"/>
    </row>
    <row r="196" spans="2:11" s="1" customFormat="1" ht="18.75" customHeight="1">
      <c r="B196" s="290"/>
      <c r="C196" s="300"/>
      <c r="D196" s="300"/>
      <c r="E196" s="300"/>
      <c r="F196" s="310"/>
      <c r="G196" s="300"/>
      <c r="H196" s="300"/>
      <c r="I196" s="300"/>
      <c r="J196" s="300"/>
      <c r="K196" s="290"/>
    </row>
    <row r="197" spans="2:11" s="1" customFormat="1" ht="18.75" customHeight="1">
      <c r="B197" s="263"/>
      <c r="C197" s="263"/>
      <c r="D197" s="263"/>
      <c r="E197" s="263"/>
      <c r="F197" s="263"/>
      <c r="G197" s="263"/>
      <c r="H197" s="263"/>
      <c r="I197" s="263"/>
      <c r="J197" s="263"/>
      <c r="K197" s="263"/>
    </row>
    <row r="198" spans="2:11" s="1" customFormat="1" ht="13.5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spans="2:11" s="1" customFormat="1" ht="21">
      <c r="B199" s="248"/>
      <c r="C199" s="376" t="s">
        <v>3057</v>
      </c>
      <c r="D199" s="376"/>
      <c r="E199" s="376"/>
      <c r="F199" s="376"/>
      <c r="G199" s="376"/>
      <c r="H199" s="376"/>
      <c r="I199" s="376"/>
      <c r="J199" s="376"/>
      <c r="K199" s="249"/>
    </row>
    <row r="200" spans="2:11" s="1" customFormat="1" ht="25.5" customHeight="1">
      <c r="B200" s="248"/>
      <c r="C200" s="318" t="s">
        <v>3058</v>
      </c>
      <c r="D200" s="318"/>
      <c r="E200" s="318"/>
      <c r="F200" s="318" t="s">
        <v>3059</v>
      </c>
      <c r="G200" s="319"/>
      <c r="H200" s="377" t="s">
        <v>3060</v>
      </c>
      <c r="I200" s="377"/>
      <c r="J200" s="377"/>
      <c r="K200" s="249"/>
    </row>
    <row r="201" spans="2:11" s="1" customFormat="1" ht="5.25" customHeight="1">
      <c r="B201" s="279"/>
      <c r="C201" s="274"/>
      <c r="D201" s="274"/>
      <c r="E201" s="274"/>
      <c r="F201" s="274"/>
      <c r="G201" s="300"/>
      <c r="H201" s="274"/>
      <c r="I201" s="274"/>
      <c r="J201" s="274"/>
      <c r="K201" s="302"/>
    </row>
    <row r="202" spans="2:11" s="1" customFormat="1" ht="15" customHeight="1">
      <c r="B202" s="279"/>
      <c r="C202" s="256" t="s">
        <v>3050</v>
      </c>
      <c r="D202" s="256"/>
      <c r="E202" s="256"/>
      <c r="F202" s="277" t="s">
        <v>44</v>
      </c>
      <c r="G202" s="256"/>
      <c r="H202" s="378" t="s">
        <v>3061</v>
      </c>
      <c r="I202" s="378"/>
      <c r="J202" s="378"/>
      <c r="K202" s="302"/>
    </row>
    <row r="203" spans="2:11" s="1" customFormat="1" ht="15" customHeight="1">
      <c r="B203" s="279"/>
      <c r="C203" s="256"/>
      <c r="D203" s="256"/>
      <c r="E203" s="256"/>
      <c r="F203" s="277" t="s">
        <v>45</v>
      </c>
      <c r="G203" s="256"/>
      <c r="H203" s="378" t="s">
        <v>3062</v>
      </c>
      <c r="I203" s="378"/>
      <c r="J203" s="378"/>
      <c r="K203" s="302"/>
    </row>
    <row r="204" spans="2:11" s="1" customFormat="1" ht="15" customHeight="1">
      <c r="B204" s="279"/>
      <c r="C204" s="256"/>
      <c r="D204" s="256"/>
      <c r="E204" s="256"/>
      <c r="F204" s="277" t="s">
        <v>48</v>
      </c>
      <c r="G204" s="256"/>
      <c r="H204" s="378" t="s">
        <v>3063</v>
      </c>
      <c r="I204" s="378"/>
      <c r="J204" s="378"/>
      <c r="K204" s="302"/>
    </row>
    <row r="205" spans="2:11" s="1" customFormat="1" ht="15" customHeight="1">
      <c r="B205" s="279"/>
      <c r="C205" s="256"/>
      <c r="D205" s="256"/>
      <c r="E205" s="256"/>
      <c r="F205" s="277" t="s">
        <v>46</v>
      </c>
      <c r="G205" s="256"/>
      <c r="H205" s="378" t="s">
        <v>3064</v>
      </c>
      <c r="I205" s="378"/>
      <c r="J205" s="378"/>
      <c r="K205" s="302"/>
    </row>
    <row r="206" spans="2:11" s="1" customFormat="1" ht="15" customHeight="1">
      <c r="B206" s="279"/>
      <c r="C206" s="256"/>
      <c r="D206" s="256"/>
      <c r="E206" s="256"/>
      <c r="F206" s="277" t="s">
        <v>47</v>
      </c>
      <c r="G206" s="256"/>
      <c r="H206" s="378" t="s">
        <v>3065</v>
      </c>
      <c r="I206" s="378"/>
      <c r="J206" s="378"/>
      <c r="K206" s="302"/>
    </row>
    <row r="207" spans="2:11" s="1" customFormat="1" ht="15" customHeight="1">
      <c r="B207" s="279"/>
      <c r="C207" s="256"/>
      <c r="D207" s="256"/>
      <c r="E207" s="256"/>
      <c r="F207" s="277"/>
      <c r="G207" s="256"/>
      <c r="H207" s="256"/>
      <c r="I207" s="256"/>
      <c r="J207" s="256"/>
      <c r="K207" s="302"/>
    </row>
    <row r="208" spans="2:11" s="1" customFormat="1" ht="15" customHeight="1">
      <c r="B208" s="279"/>
      <c r="C208" s="256" t="s">
        <v>3006</v>
      </c>
      <c r="D208" s="256"/>
      <c r="E208" s="256"/>
      <c r="F208" s="277" t="s">
        <v>80</v>
      </c>
      <c r="G208" s="256"/>
      <c r="H208" s="378" t="s">
        <v>3066</v>
      </c>
      <c r="I208" s="378"/>
      <c r="J208" s="378"/>
      <c r="K208" s="302"/>
    </row>
    <row r="209" spans="2:11" s="1" customFormat="1" ht="15" customHeight="1">
      <c r="B209" s="279"/>
      <c r="C209" s="256"/>
      <c r="D209" s="256"/>
      <c r="E209" s="256"/>
      <c r="F209" s="277" t="s">
        <v>89</v>
      </c>
      <c r="G209" s="256"/>
      <c r="H209" s="378" t="s">
        <v>2904</v>
      </c>
      <c r="I209" s="378"/>
      <c r="J209" s="378"/>
      <c r="K209" s="302"/>
    </row>
    <row r="210" spans="2:11" s="1" customFormat="1" ht="15" customHeight="1">
      <c r="B210" s="279"/>
      <c r="C210" s="256"/>
      <c r="D210" s="256"/>
      <c r="E210" s="256"/>
      <c r="F210" s="277" t="s">
        <v>2902</v>
      </c>
      <c r="G210" s="256"/>
      <c r="H210" s="378" t="s">
        <v>3067</v>
      </c>
      <c r="I210" s="378"/>
      <c r="J210" s="378"/>
      <c r="K210" s="302"/>
    </row>
    <row r="211" spans="2:11" s="1" customFormat="1" ht="15" customHeight="1">
      <c r="B211" s="320"/>
      <c r="C211" s="256"/>
      <c r="D211" s="256"/>
      <c r="E211" s="256"/>
      <c r="F211" s="277" t="s">
        <v>97</v>
      </c>
      <c r="G211" s="315"/>
      <c r="H211" s="379" t="s">
        <v>98</v>
      </c>
      <c r="I211" s="379"/>
      <c r="J211" s="379"/>
      <c r="K211" s="321"/>
    </row>
    <row r="212" spans="2:11" s="1" customFormat="1" ht="15" customHeight="1">
      <c r="B212" s="320"/>
      <c r="C212" s="256"/>
      <c r="D212" s="256"/>
      <c r="E212" s="256"/>
      <c r="F212" s="277" t="s">
        <v>2905</v>
      </c>
      <c r="G212" s="315"/>
      <c r="H212" s="379" t="s">
        <v>2880</v>
      </c>
      <c r="I212" s="379"/>
      <c r="J212" s="379"/>
      <c r="K212" s="321"/>
    </row>
    <row r="213" spans="2:11" s="1" customFormat="1" ht="15" customHeight="1">
      <c r="B213" s="320"/>
      <c r="C213" s="256"/>
      <c r="D213" s="256"/>
      <c r="E213" s="256"/>
      <c r="F213" s="277"/>
      <c r="G213" s="315"/>
      <c r="H213" s="306"/>
      <c r="I213" s="306"/>
      <c r="J213" s="306"/>
      <c r="K213" s="321"/>
    </row>
    <row r="214" spans="2:11" s="1" customFormat="1" ht="15" customHeight="1">
      <c r="B214" s="320"/>
      <c r="C214" s="256" t="s">
        <v>3030</v>
      </c>
      <c r="D214" s="256"/>
      <c r="E214" s="256"/>
      <c r="F214" s="277">
        <v>1</v>
      </c>
      <c r="G214" s="315"/>
      <c r="H214" s="379" t="s">
        <v>3068</v>
      </c>
      <c r="I214" s="379"/>
      <c r="J214" s="379"/>
      <c r="K214" s="321"/>
    </row>
    <row r="215" spans="2:11" s="1" customFormat="1" ht="15" customHeight="1">
      <c r="B215" s="320"/>
      <c r="C215" s="256"/>
      <c r="D215" s="256"/>
      <c r="E215" s="256"/>
      <c r="F215" s="277">
        <v>2</v>
      </c>
      <c r="G215" s="315"/>
      <c r="H215" s="379" t="s">
        <v>3069</v>
      </c>
      <c r="I215" s="379"/>
      <c r="J215" s="379"/>
      <c r="K215" s="321"/>
    </row>
    <row r="216" spans="2:11" s="1" customFormat="1" ht="15" customHeight="1">
      <c r="B216" s="320"/>
      <c r="C216" s="256"/>
      <c r="D216" s="256"/>
      <c r="E216" s="256"/>
      <c r="F216" s="277">
        <v>3</v>
      </c>
      <c r="G216" s="315"/>
      <c r="H216" s="379" t="s">
        <v>3070</v>
      </c>
      <c r="I216" s="379"/>
      <c r="J216" s="379"/>
      <c r="K216" s="321"/>
    </row>
    <row r="217" spans="2:11" s="1" customFormat="1" ht="15" customHeight="1">
      <c r="B217" s="320"/>
      <c r="C217" s="256"/>
      <c r="D217" s="256"/>
      <c r="E217" s="256"/>
      <c r="F217" s="277">
        <v>4</v>
      </c>
      <c r="G217" s="315"/>
      <c r="H217" s="379" t="s">
        <v>3071</v>
      </c>
      <c r="I217" s="379"/>
      <c r="J217" s="379"/>
      <c r="K217" s="321"/>
    </row>
    <row r="218" spans="2:11" s="1" customFormat="1" ht="12.75" customHeight="1">
      <c r="B218" s="322"/>
      <c r="C218" s="323"/>
      <c r="D218" s="323"/>
      <c r="E218" s="323"/>
      <c r="F218" s="323"/>
      <c r="G218" s="323"/>
      <c r="H218" s="323"/>
      <c r="I218" s="323"/>
      <c r="J218" s="323"/>
      <c r="K218" s="32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D.1.1 - Architektonicko s...</vt:lpstr>
      <vt:lpstr>D.1.4a - ZTI</vt:lpstr>
      <vt:lpstr>D.1.4.b - Elektroinstalace</vt:lpstr>
      <vt:lpstr>D.1.4.c - Slaboproud</vt:lpstr>
      <vt:lpstr>D.1.5 - Práce mimo PD</vt:lpstr>
      <vt:lpstr>VON - Vedlejší a ostatní ...</vt:lpstr>
      <vt:lpstr>Pokyny pro vyplnění</vt:lpstr>
      <vt:lpstr>'D.1.1 - Architektonicko s...'!Názvy_tisku</vt:lpstr>
      <vt:lpstr>'D.1.4.b - Elektroinstalace'!Názvy_tisku</vt:lpstr>
      <vt:lpstr>'D.1.4.c - Slaboproud'!Názvy_tisku</vt:lpstr>
      <vt:lpstr>'D.1.4a - ZTI'!Názvy_tisku</vt:lpstr>
      <vt:lpstr>'D.1.5 - Práce mimo PD'!Názvy_tisku</vt:lpstr>
      <vt:lpstr>'Rekapitulace stavby'!Názvy_tisku</vt:lpstr>
      <vt:lpstr>'VON - Vedlejší a ostatní ...'!Názvy_tisku</vt:lpstr>
      <vt:lpstr>'D.1.1 - Architektonicko s...'!Oblast_tisku</vt:lpstr>
      <vt:lpstr>'D.1.4.b - Elektroinstalace'!Oblast_tisku</vt:lpstr>
      <vt:lpstr>'D.1.4.c - Slaboproud'!Oblast_tisku</vt:lpstr>
      <vt:lpstr>'D.1.4a - ZTI'!Oblast_tisku</vt:lpstr>
      <vt:lpstr>'D.1.5 - Práce mimo PD'!Oblast_tisku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Janoušová Cecilie, Ing.</dc:creator>
  <cp:lastModifiedBy>Harvanová Radka, DiS.</cp:lastModifiedBy>
  <dcterms:created xsi:type="dcterms:W3CDTF">2023-11-15T13:10:34Z</dcterms:created>
  <dcterms:modified xsi:type="dcterms:W3CDTF">2023-11-24T09:06:34Z</dcterms:modified>
</cp:coreProperties>
</file>